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RESTAÇÃO DE CONTAS MUNICIPAL\CONTRATO N° CHP 0008-22 - HOSPITAL MUNICIPAL\PORTAL TRANSPARENCIA\PRESTAÇÃO DE CONTAS 2025\"/>
    </mc:Choice>
  </mc:AlternateContent>
  <bookViews>
    <workbookView xWindow="945" yWindow="0" windowWidth="13125" windowHeight="11565" activeTab="1"/>
  </bookViews>
  <sheets>
    <sheet name="13003262-7" sheetId="2" r:id="rId1"/>
    <sheet name="13003265-8" sheetId="1" r:id="rId2"/>
  </sheets>
  <definedNames>
    <definedName name="_xlnm._FilterDatabase" localSheetId="0" hidden="1">'13003262-7'!$A$16:$J$25</definedName>
    <definedName name="_xlnm._FilterDatabase" localSheetId="1" hidden="1">'13003265-8'!$A$16:$K$403</definedName>
    <definedName name="_xlnm.Print_Area" localSheetId="0">'13003262-7'!$A$1:$J$25</definedName>
    <definedName name="_xlnm.Print_Area" localSheetId="1">'13003265-8'!$A$1:$K$403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J21" i="2"/>
  <c r="J25" i="2" s="1"/>
  <c r="J27" i="1" l="1"/>
  <c r="J26" i="1" s="1"/>
  <c r="J45" i="1"/>
  <c r="J44" i="1" s="1"/>
  <c r="J142" i="1"/>
  <c r="J150" i="1"/>
  <c r="J149" i="1" s="1"/>
  <c r="J196" i="1"/>
  <c r="J195" i="1" s="1"/>
  <c r="J306" i="1"/>
  <c r="J305" i="1" s="1"/>
  <c r="J308" i="1"/>
  <c r="J307" i="1" s="1"/>
  <c r="J310" i="1"/>
  <c r="J309" i="1" s="1"/>
  <c r="J312" i="1"/>
  <c r="J311" i="1" s="1"/>
  <c r="J313" i="1"/>
  <c r="J315" i="1"/>
  <c r="J314" i="1" s="1"/>
  <c r="J317" i="1"/>
  <c r="J316" i="1" s="1"/>
  <c r="J336" i="1"/>
  <c r="J335" i="1" s="1"/>
  <c r="J382" i="1"/>
  <c r="J381" i="1" s="1"/>
  <c r="J394" i="1"/>
  <c r="J393" i="1" s="1"/>
  <c r="K399" i="1"/>
  <c r="J398" i="1" l="1"/>
  <c r="K403" i="1" s="1"/>
</calcChain>
</file>

<file path=xl/sharedStrings.xml><?xml version="1.0" encoding="utf-8"?>
<sst xmlns="http://schemas.openxmlformats.org/spreadsheetml/2006/main" count="1985" uniqueCount="543">
  <si>
    <t>SALDO DISPONÍVEL TOTAL</t>
  </si>
  <si>
    <t xml:space="preserve">              RENDIMENTO DA CONTA APLICAÇÃO </t>
  </si>
  <si>
    <t>SALDO DISPONÍVEL NA CONTA APLICAÇÃO</t>
  </si>
  <si>
    <t>SALDO DISPONÍVEL NA CONTA CORRENTE</t>
  </si>
  <si>
    <t>CRÉDITOS</t>
  </si>
  <si>
    <t>TOTAL</t>
  </si>
  <si>
    <t>DESPESAS FINANCEIRAS E BANCÁRIAS</t>
  </si>
  <si>
    <t>OUTROS</t>
  </si>
  <si>
    <t>TARIFA BANCÁRIA</t>
  </si>
  <si>
    <t>BANCO SANTANDER</t>
  </si>
  <si>
    <t>494470</t>
  </si>
  <si>
    <t>RECURSOS HUMANOS (5)</t>
  </si>
  <si>
    <t>RECURSOS HUMANOS</t>
  </si>
  <si>
    <t>SEGURO DE VIDA - REF. 11/2025 (MÉDICOS)</t>
  </si>
  <si>
    <t>UNIMED SEGURADORA S/A</t>
  </si>
  <si>
    <t>Nº 1009300660190</t>
  </si>
  <si>
    <t>SEGURO DE VIDA - REF. 11/2025 (NÃO MÉDICOS)</t>
  </si>
  <si>
    <t>OUTROS SERVIÇOS DE TERCEIROS</t>
  </si>
  <si>
    <t>MANUTENÇÃO DE BENS MÓVEIS</t>
  </si>
  <si>
    <t>PRESTAÇÃO DE SERVIÇOS - MANUTENÇÃO DE EQUIPAMENTOS</t>
  </si>
  <si>
    <t>PHILIPS MEDICAL SYSTEMS LTDA</t>
  </si>
  <si>
    <t>NFS-e 26981</t>
  </si>
  <si>
    <t>MEDICAMENTOS</t>
  </si>
  <si>
    <t>EQUIP./INSUMOS HOSPITALARES</t>
  </si>
  <si>
    <t>RIOQUIMICA S.A</t>
  </si>
  <si>
    <t>NF-e 258976</t>
  </si>
  <si>
    <t>MANUTENÇÃO ONA - PARCELA 021/024</t>
  </si>
  <si>
    <t xml:space="preserve">IBES - INSTITUTO BRASILEIRO PARA EXCELENCIA EM SAUDE LTDA ME </t>
  </si>
  <si>
    <t>NFS-e 41091 - PARTE</t>
  </si>
  <si>
    <t>OUTROS MATERIAIS DE CONSUMO</t>
  </si>
  <si>
    <t>MATERIAL DE CONSUMO EM GERAL</t>
  </si>
  <si>
    <t>PRESTAÇÃO DE SERVIÇOS - LIMPEZA</t>
  </si>
  <si>
    <t>WURTH DO BRASIL PECAS DE FIXACAO LTDA</t>
  </si>
  <si>
    <t>NF-e 950607</t>
  </si>
  <si>
    <t>SERVIÇO DE APOIO</t>
  </si>
  <si>
    <t>PRESTAÇÃO DE SERVIÇOS - COLETA DE RESÍDUOS</t>
  </si>
  <si>
    <t>MAFRA AMBIENTAL COLETA DE RESIDUOS LTDA</t>
  </si>
  <si>
    <t>NFS-e 4782</t>
  </si>
  <si>
    <t>NF-e 259035</t>
  </si>
  <si>
    <t>ALCON BRASIL CUIDADOS COM A SAÚDE LTDA</t>
  </si>
  <si>
    <t>NFS-e 89981</t>
  </si>
  <si>
    <t>LOCAÇÕES DIVERSAS</t>
  </si>
  <si>
    <t>LOCAÇÃO DE EQUIPAMENTOS</t>
  </si>
  <si>
    <t>Nº 9178845900</t>
  </si>
  <si>
    <t>UTILIDADES PÚBLICAS</t>
  </si>
  <si>
    <t>DESPESAS PERMANENTES</t>
  </si>
  <si>
    <t>CONTA DE AGUA - 11/2025</t>
  </si>
  <si>
    <t>SERVIÇO MUNICIPAL AUTONOMO DE AGUA E ESGOTO SJRP</t>
  </si>
  <si>
    <t>Nº 462212900004</t>
  </si>
  <si>
    <t>SP COMERCIO DE MATERIAIS CIRURGICOS LTDA</t>
  </si>
  <si>
    <t>NFS-e 1955</t>
  </si>
  <si>
    <t>PAGAMENTO DE FÉRIAS (MÉDICOS) - REF. 01/01 A 15/01/2026</t>
  </si>
  <si>
    <t>011230</t>
  </si>
  <si>
    <t>PAGAMENTO DE FÉRIAS (NÃO MÉDICOS) - REF. 01/01 A 15/01/2026</t>
  </si>
  <si>
    <t>5.32 - LOCAÇÃO DE SOFTWARE</t>
  </si>
  <si>
    <t>TECNOLOGIA E INFORMAÇÃO</t>
  </si>
  <si>
    <t>PRESTAÇÃO DE SERVIÇOS - LICENÇA SOFTWARE</t>
  </si>
  <si>
    <t>VOA TECNOLOGIA LTDA</t>
  </si>
  <si>
    <t>NFS-e 154</t>
  </si>
  <si>
    <t xml:space="preserve"> </t>
  </si>
  <si>
    <t>VALE TRANSPORTE (NÃO MÉDICOS)</t>
  </si>
  <si>
    <t>CONSORCIO RIOPRETRANS</t>
  </si>
  <si>
    <t>Nº 335314</t>
  </si>
  <si>
    <t>PAGAMENTO DE ART - RENOVAÇÃO AVCB DO HM</t>
  </si>
  <si>
    <t>CONSELHO REGIONAL DE ENGENHARIA E AGRONOMIA DO ESTADO DE SP</t>
  </si>
  <si>
    <t>Nº 28027180252307320</t>
  </si>
  <si>
    <t xml:space="preserve">GÊNEROS ALIMENTÍCIOS </t>
  </si>
  <si>
    <t>DIETA ENTERAIS - REF. 10/2025 - TRANSFERÊNCIA</t>
  </si>
  <si>
    <t>ALMOXARIFADO</t>
  </si>
  <si>
    <t>011229</t>
  </si>
  <si>
    <t>MEDICAMENTOS - REF. 10/2025 - TRANSFERÊNCIA</t>
  </si>
  <si>
    <t>MATERIAL MÉDICO HOSPITALAR</t>
  </si>
  <si>
    <t>MATERIAL MÉDICO HOSPITALAR - REF. 11/2025 - TRANSFERÊNCIA</t>
  </si>
  <si>
    <t>MATERIAL DE MANUTENÇÃO EQUIP. - REF. 11/2025 - TRANSFERÊNCIA</t>
  </si>
  <si>
    <t>MATERIAL DE HIGIENE E LIMPEZA - REF. 11/2025 - TRANSFERÊNCIA</t>
  </si>
  <si>
    <t>EPI'S - REF. 11/2025 - TRANSFERÊNCIA</t>
  </si>
  <si>
    <t>COZINHA/DESCARTÁVEL - REF. 11/2025 - TRANSFERÊNCIA</t>
  </si>
  <si>
    <t>ADMINISTRATIVO/INFORMÁTICA - REF. 11/2025 - TRANSFERÊNCIA</t>
  </si>
  <si>
    <t>PRESTAÇÃO DE SERVIÇOS - TECNOLOGIA DA INFORMAÇÃO - REF. 11/2025</t>
  </si>
  <si>
    <t>FUNFARME</t>
  </si>
  <si>
    <t>HORAS BIP - ENGENHARIA CLINICA - REF. 11/2025</t>
  </si>
  <si>
    <t>HORAS BIP - REFRIGERAÇÃO - REF. 11/2025</t>
  </si>
  <si>
    <t>MANUTENÇÃO E CONSERVAÇÃO PREDIAL</t>
  </si>
  <si>
    <t>HORAS BIP - MANUTENÇÃO HIDRAULICA - REF. 11/2025</t>
  </si>
  <si>
    <t>HORAS BIP - MANUTENÇÃO ELÉTRICA - REF. 11/2025</t>
  </si>
  <si>
    <t>SERVIÇOS MÉDICOS</t>
  </si>
  <si>
    <t>PRESTAÇÃO DE SERVIÇOS - GASOMETRIA - REF. 11/2025</t>
  </si>
  <si>
    <t>TRANSPORTE - REF. 11/2025</t>
  </si>
  <si>
    <t>LAUDOS RAIO-X - REF. 11/2025</t>
  </si>
  <si>
    <t>LAVANDERIA - REF. 11/2025</t>
  </si>
  <si>
    <t>EXAMES ANATOMOPATOLOGICOS - REF. 11/2025</t>
  </si>
  <si>
    <t>REFEIÇÃO PACIENTES - REF. 11/2025</t>
  </si>
  <si>
    <t>FORNECIMENTO DE CAFÉ - REF. 11/2025</t>
  </si>
  <si>
    <t>REFEIÇÃO DE COLABORADORES - REF. 11/2025 (NÃO MÉDICOS)</t>
  </si>
  <si>
    <t>PRESTAÇÃO DE SERVIÇOS - RECARGA EXTINTOR</t>
  </si>
  <si>
    <t>MARCIO ANDRE FIORIN - ME</t>
  </si>
  <si>
    <t>NFS-e 9267</t>
  </si>
  <si>
    <t>PRESTAÇÃO DE SERVIÇOS - ADEQUAÇÃO ELÉTRICA</t>
  </si>
  <si>
    <t>LIMA &amp; MACHADO PARTICIPACOES LTDA</t>
  </si>
  <si>
    <t>NFS-e 97</t>
  </si>
  <si>
    <t>PRESTAÇÃO DE SERVIÇOS - MANUTENÇÃO PREDIAL</t>
  </si>
  <si>
    <t>TATIANE BIAZON SOSA</t>
  </si>
  <si>
    <t>NFS-e 440</t>
  </si>
  <si>
    <t>MATERIAL MÉDICO HOSPITALAR/OPME</t>
  </si>
  <si>
    <t>BRUMED MEDICAL LTDA</t>
  </si>
  <si>
    <t>NF-e 67816</t>
  </si>
  <si>
    <t>NF-e 67813</t>
  </si>
  <si>
    <t>NF-e 67829</t>
  </si>
  <si>
    <t>NF-e 67828</t>
  </si>
  <si>
    <t>NF-e 67827</t>
  </si>
  <si>
    <t>REPASSE</t>
  </si>
  <si>
    <t>PREFEITURA MUNICIPAL DE SÃO JOSÉ DO RIO PRETO</t>
  </si>
  <si>
    <t>000000</t>
  </si>
  <si>
    <t>4.15 - MATERIAL HOSPITALAR</t>
  </si>
  <si>
    <t>MATERIAL MÉDICO HOSPITALAR - PARCELA 08/12</t>
  </si>
  <si>
    <t>ZAFALON SOLUCOES HOSPITALARES LTDA</t>
  </si>
  <si>
    <t>NF-e 43947 - PARTE</t>
  </si>
  <si>
    <t>CRUZ ALTA PRO HOSPITALAR EIRELI</t>
  </si>
  <si>
    <t>NF-e 64415</t>
  </si>
  <si>
    <t>NF-e 64418</t>
  </si>
  <si>
    <t>NF-e 64420</t>
  </si>
  <si>
    <t>MATERIAL DE CONSUMO - MANUTENÇÃO DE EQUIPAMENTOS</t>
  </si>
  <si>
    <t>NF-e 6540</t>
  </si>
  <si>
    <t>LAUREMIR MODA JUNIOR</t>
  </si>
  <si>
    <t>NFS-e 2726</t>
  </si>
  <si>
    <t>PRESTAÇÃO DE SERVIÇOS - GESTÃO ESTRATEGICA DE CUSTOS</t>
  </si>
  <si>
    <t>PLANISA PLANEJAMENTO E ORGANIZACAO DE INSTITUICOES DE SAUDE LTDA</t>
  </si>
  <si>
    <t>NFS-e 39690 - PARTE</t>
  </si>
  <si>
    <t>RECURSOS HUMANOS (6)</t>
  </si>
  <si>
    <t>BERTOZZI SERVICOS MEDICOS LTDA</t>
  </si>
  <si>
    <t>NFS-e 16</t>
  </si>
  <si>
    <t>NFS-e 20</t>
  </si>
  <si>
    <t>NFS-e 1956</t>
  </si>
  <si>
    <t>TICKET ALIMENTAÇÃO - REF. 12/2025 (MÉDICOS)</t>
  </si>
  <si>
    <t>PLUXEE BENEFICIOS BRASIL S.A.</t>
  </si>
  <si>
    <t>NFS-e 6762280 - PARTE</t>
  </si>
  <si>
    <t>TICKET ALIMENTAÇÃO - REF. 12/2025 (NÃO MÉDICOS)</t>
  </si>
  <si>
    <t>PEVE-TUR TRANSPORTES E TURISMO LTDA</t>
  </si>
  <si>
    <t>Nº 39049</t>
  </si>
  <si>
    <t>EXPRESSO ITAMARATI S.A</t>
  </si>
  <si>
    <t>Nº 90432</t>
  </si>
  <si>
    <t>Nº 334872</t>
  </si>
  <si>
    <t>CONTA DE TELEFONE - REF. 11/2025</t>
  </si>
  <si>
    <t>TELEFONICA BRASIL S.A.</t>
  </si>
  <si>
    <t>Nº 2001903521</t>
  </si>
  <si>
    <t>TECHNOLASER CARTUCHOS LTDA</t>
  </si>
  <si>
    <t>NLº 2146</t>
  </si>
  <si>
    <t>PRESTAÇÃO DE SERVIÇOS - CERTIFICADO DIGITAL</t>
  </si>
  <si>
    <t>JOSE ROGERIO GONÇALVES</t>
  </si>
  <si>
    <t>NFS-e 992</t>
  </si>
  <si>
    <t>NF-e 64360</t>
  </si>
  <si>
    <t>NF-e 64359</t>
  </si>
  <si>
    <t>PRESTAÇÃO DE SERVIÇOS - DEDETIZAÇÃO</t>
  </si>
  <si>
    <t>NOKALT DEDETIZADORA E DESENTUPIDORA RIO PRETO LTDA</t>
  </si>
  <si>
    <t>NFS-e 19107 - PARTE</t>
  </si>
  <si>
    <t>ORATE SERVICOS MEDICOS LTDA</t>
  </si>
  <si>
    <t>NFS-e 235 - PARTE</t>
  </si>
  <si>
    <t>KEV X - SOLUCOES E SERVICOS LTDA</t>
  </si>
  <si>
    <t>NFS-e 9991</t>
  </si>
  <si>
    <t>PRESTAÇÃO DE SERVIÇOS - CESSÃO DE LICENÇA DE SOFTWARE</t>
  </si>
  <si>
    <t>ACCELERARE DESENVOLVIMENTO E LICENCIAMENTO DE PROGRAMAS LTDA</t>
  </si>
  <si>
    <t>NFS-e 9109</t>
  </si>
  <si>
    <t>NF-e 67763</t>
  </si>
  <si>
    <t>PRESTAÇÃO DE SERVIÇOS - MANUTENÇÃO GERADORES</t>
  </si>
  <si>
    <t>AVANCO ENGENHARIA &amp; GERADORES LTDA</t>
  </si>
  <si>
    <t>NFS-e 4312 - PARTE</t>
  </si>
  <si>
    <t>SEGURO PREDIAL - PARCELA 01/06</t>
  </si>
  <si>
    <t>UNIMED SEGUROS PATRIMONIAIS S.A.</t>
  </si>
  <si>
    <t>Nº 1001800002674</t>
  </si>
  <si>
    <t>NF-e 64165</t>
  </si>
  <si>
    <t>Nº 28027180252253216</t>
  </si>
  <si>
    <t>FGTS FOLHA - REF. 11/2025 (MÉDICOS)</t>
  </si>
  <si>
    <t>CAIXA ECONOMICA FEDERAL</t>
  </si>
  <si>
    <t>011219</t>
  </si>
  <si>
    <t>FGTS FOLHA - REF. 11/2025 (NÃO MÉDICOS)</t>
  </si>
  <si>
    <t>EMPREST. CONSIG. - CREDITO DO TRABALHADOR (NÃO MÉDICOS)</t>
  </si>
  <si>
    <t>INSS S/ FOLHA - 13º SALÁRIO (MÉDICOS)</t>
  </si>
  <si>
    <t>MINISTÉRIO DA PREVIDENCIA SOCIAL</t>
  </si>
  <si>
    <t>INSS S/ FOLHA - 13º SALÁRIO (NÃO MÉDICOS)</t>
  </si>
  <si>
    <t>INSS S/ FOLHA - REF. 11/2025 (MÉDICOS)</t>
  </si>
  <si>
    <t>INSS S/ FOLHA - REF. 11/2025 (NÃO MÉDICOS)</t>
  </si>
  <si>
    <t>IRRF S/ FOLHA - REF. 11/2025 (MÉDICOS)</t>
  </si>
  <si>
    <t>SECRETARIA DA RECEITA FEDERAL</t>
  </si>
  <si>
    <t>IRRF S/ FOLHA - REF. 11/2025 (NÃO MÉDICOS)</t>
  </si>
  <si>
    <t>IRRF S/ FÉRIAS - REF. 11/2025 (MÉDICOS)</t>
  </si>
  <si>
    <t>IRRF S/ FÉRIAS - REF. 11/2025 (NÃO MÉDICOS)</t>
  </si>
  <si>
    <t>IRRF S/ RESCISÃO - REF. 11/2025 (NÃO MÉDICOS)</t>
  </si>
  <si>
    <t>PIS/COFINS/CSLL</t>
  </si>
  <si>
    <t>ZANCHETA &amp; FERRES SERVICOS MEDICOS LTDA</t>
  </si>
  <si>
    <t>WATANABE, KODAMA &amp; CIA LTDA</t>
  </si>
  <si>
    <t>VPN SERVIÇOS MÉDICOS LTDA</t>
  </si>
  <si>
    <t>VM VULCANO SERVICOS MEDICOS LTDA</t>
  </si>
  <si>
    <t>VIDAL E BOHATCH SERVICOS MEDICOS LTDA</t>
  </si>
  <si>
    <t>VALMIG COMERCIO E ASSESSORIA TECNICA DE EQUIPAMENTOS LTDA</t>
  </si>
  <si>
    <t>SHIMADZU DO BRASIL COMERCIO LTDA</t>
  </si>
  <si>
    <t>S.A.A.V. - SERVIÇO DE ANESTESIOLOGIA E ASSISTÊNCIA MÉDICA A VIDA LTDA</t>
  </si>
  <si>
    <t>SAEG - SERVIÇO DE ANESTESIA DR. EDSON GOMES S/S LTDA</t>
  </si>
  <si>
    <t>S GIARDINI &amp; GIARDINI SERVICOS MEDICOS RP LTDA</t>
  </si>
  <si>
    <t>RMS ANESTESIA E SERVICOS MEDICOS LTDA</t>
  </si>
  <si>
    <t>RBC SERVIÇOS MEDICOS LTDA</t>
  </si>
  <si>
    <t>RADIO VISAO ASSISTENCIA MEDICA LTDA</t>
  </si>
  <si>
    <t>R TERRA SERVICOS MEDICOS LTDA</t>
  </si>
  <si>
    <t>PERASSOL E VALE SERVICOS MEDICOS LTDA</t>
  </si>
  <si>
    <t>OSAKI URZEDO SERVIÇOS MEDICOS LTDA</t>
  </si>
  <si>
    <t>OC SERVICOS MEDICOS LTDA</t>
  </si>
  <si>
    <t>MLCM SERVICOS MEDICOS LTDA</t>
  </si>
  <si>
    <t>MARTINS PRESTACAO DE SERVICOS MEDICOS LTDA</t>
  </si>
  <si>
    <t>MARTINEZ SERVICOS MEDICOS LTDA</t>
  </si>
  <si>
    <t>JAVB SERVICOS MEDICOS LTDA</t>
  </si>
  <si>
    <t>INTENSIVE MED S/S LTDA</t>
  </si>
  <si>
    <t>FYMAV SERVICOS MEDICOS SS LTDA</t>
  </si>
  <si>
    <t>PIS/COFINS/CSLL (DIRETORIA)</t>
  </si>
  <si>
    <t xml:space="preserve">FERREIRA &amp; DE MARCO CLINICA MEDICA LTDA </t>
  </si>
  <si>
    <t>FERNANDES E DINI SERVICOS MEDICOS LTDA</t>
  </si>
  <si>
    <t>FACUNDIM &amp; STEFFEN SERVICOS MEDICOS LTDA</t>
  </si>
  <si>
    <t>ESPACO MED SERVICOS MEDICOS LTDA</t>
  </si>
  <si>
    <t>EML NEFROLOGIA E SERVIÇOS MEDICOS SOCIEDADE SIMPLES</t>
  </si>
  <si>
    <t>DELBEM FERREIRA SERVICOS MEDICOS LTDA</t>
  </si>
  <si>
    <t>D'OLHOS HOSPITAL-DIA LTDA</t>
  </si>
  <si>
    <t>COSTA MUNIZ SERVICOS MEDICOS LTDA</t>
  </si>
  <si>
    <t>CLINICA OLIVEIRA &amp; SOARES LTDA</t>
  </si>
  <si>
    <t>CLINICA MEDICA ANTUNES NASSER LTDA</t>
  </si>
  <si>
    <t>CLINICA MEDICA ANGIMAHTZ &amp; PERON LTDA</t>
  </si>
  <si>
    <t>CLINICA DE OLHOS SAKAKISBARA LTDA</t>
  </si>
  <si>
    <t>CLINICA AN BARIVISION LTDA</t>
  </si>
  <si>
    <t>CAD CENTRO DE ANESTESIOLOGIA E DOR RIO PRETO LTDA</t>
  </si>
  <si>
    <t>BRAGA FOIZER SERVICOS MEDICOS LTDA</t>
  </si>
  <si>
    <t>BIASON MERCHAN SERVICOS MEDICOS LTDA</t>
  </si>
  <si>
    <t>BENTO &amp; LUCKEMEYER CLINICA MEDICA LTDA</t>
  </si>
  <si>
    <t>A S FERREIRA JUNIOR CLINICA MEDICA LTDA</t>
  </si>
  <si>
    <t>A FIRMA SERVIÇOS MEDICOS LTDA</t>
  </si>
  <si>
    <t>IRRF - P. JURIDICA</t>
  </si>
  <si>
    <t>PLANISA PLANEJAMENTO E ORGANIZACAO DE INSTITUICOES DE SAUDE</t>
  </si>
  <si>
    <t>IRRF - P. JURIDICA (DIRETORIA)</t>
  </si>
  <si>
    <t>INSS - P. JURIDICA</t>
  </si>
  <si>
    <t>Nº 0449213123</t>
  </si>
  <si>
    <t>PENSÃO ALIMENTÍCIA - 13º SALÁRIO - 2ª PARCELA (NÃO MÉDICOS)</t>
  </si>
  <si>
    <t>ORDEM DE PAGAMENTO - 13ª SALARIO - 2ª PARCELA (NÃO MÉDICOS)</t>
  </si>
  <si>
    <t>13º SALÁRIO - 2ª PARCELA (MÉDICOS)</t>
  </si>
  <si>
    <t>13º SALÁRIO - 2ª PARCELA (NÃO MÉDICOS)</t>
  </si>
  <si>
    <t>WHITE MARTINS GASES INDUSTRIAIS LTDA</t>
  </si>
  <si>
    <t>NF-e 482475</t>
  </si>
  <si>
    <t>LOCAÇÃO DE CONTAINER</t>
  </si>
  <si>
    <t>METALLI CONTAINERS LTDA</t>
  </si>
  <si>
    <t>NLº 1136</t>
  </si>
  <si>
    <t>6.2 - SERVIÇOS DE ENERGIA ELETRICA</t>
  </si>
  <si>
    <t>CONTA DE ENERGIA - REF. 10/2025</t>
  </si>
  <si>
    <t>COMPANHIA PAULISTA DE FORCA E LUZ</t>
  </si>
  <si>
    <t>Nº 6144274</t>
  </si>
  <si>
    <t>NFS-e 187 - PARTE</t>
  </si>
  <si>
    <t>NFS-e 131 - PARTE</t>
  </si>
  <si>
    <t>NFS-e 168 - PARTE</t>
  </si>
  <si>
    <t>NF-e 67707</t>
  </si>
  <si>
    <t>NF-e 67701</t>
  </si>
  <si>
    <t>NF-e 67702</t>
  </si>
  <si>
    <t>NFS-e 4491 - PARTE</t>
  </si>
  <si>
    <t>AGROMETAL COMERCIAL DE FERRAGENS LTDA</t>
  </si>
  <si>
    <t>PRESTAÇÃO DE SERVIÇOS - ANALISE DA AGUA</t>
  </si>
  <si>
    <t>SPR SOLUCOES METROLOGICAS LTDA</t>
  </si>
  <si>
    <t>NFS-e 2075</t>
  </si>
  <si>
    <t>NFS-e 2077</t>
  </si>
  <si>
    <t>NFS-e 9875 - PARTE</t>
  </si>
  <si>
    <t>MATERIAL DE CONSUMO - LIMPEZA</t>
  </si>
  <si>
    <t>R. V. D. E SILVA LTDA</t>
  </si>
  <si>
    <t>561517</t>
  </si>
  <si>
    <t>PRESTAÇÃO DE SERVIÇOS - DOSIMETRIA</t>
  </si>
  <si>
    <t>SAPRA LANDAUER SERVICO DE ASSESSORIA E PROTECAO RADIOLOGICA LTDA</t>
  </si>
  <si>
    <t>NFS-e 205350</t>
  </si>
  <si>
    <t>MARIANA RIBEIRO GROSSI PSIQUIATRIA LTDA</t>
  </si>
  <si>
    <t>NFS-e 1273</t>
  </si>
  <si>
    <t>CLINICA DE OTORRINOLARINGOLOGIA ARRUDA E ZANONI LTDA</t>
  </si>
  <si>
    <t>NFS-e 29</t>
  </si>
  <si>
    <t>RESCISÃO CONTRATUAL (NÃO MÉDICOS)</t>
  </si>
  <si>
    <t xml:space="preserve">FERNANDA BEZERRA PEREIRA </t>
  </si>
  <si>
    <t>011216</t>
  </si>
  <si>
    <t>DRAGER DO BRASIL LTDA</t>
  </si>
  <si>
    <t>NFS-e 7115 - PARTE</t>
  </si>
  <si>
    <t>NFS-e 7114 - PARTE</t>
  </si>
  <si>
    <t>GUIA ISS - NFS-e 4223 - MAFRA AMBIENTAL</t>
  </si>
  <si>
    <t>Nº 4701099</t>
  </si>
  <si>
    <t>LMF UNIFORMES E EPI'S LTDA</t>
  </si>
  <si>
    <t>NF-e 1684</t>
  </si>
  <si>
    <t>HTS TECNOLOGIA EM SAUDE COM. IMP. EXP. LTDA</t>
  </si>
  <si>
    <t>NF-e 233688</t>
  </si>
  <si>
    <t>NF-e 64111</t>
  </si>
  <si>
    <t>GLP</t>
  </si>
  <si>
    <t>JOSIANE BECARI VILA VERDE PEREIRA MATRIZ</t>
  </si>
  <si>
    <t>NF-e 1975</t>
  </si>
  <si>
    <t>SANCHES QUIMICA LTDA</t>
  </si>
  <si>
    <t>NF-e 41267</t>
  </si>
  <si>
    <t>NF-e 63997</t>
  </si>
  <si>
    <t>NF-e 63996</t>
  </si>
  <si>
    <t>NFS-e 339 - PARTE</t>
  </si>
  <si>
    <t>NFS-e 2325 - PARTE</t>
  </si>
  <si>
    <t>NFS-e 3933 - PARTE</t>
  </si>
  <si>
    <t>NFS-e 429 - PARTE</t>
  </si>
  <si>
    <t>PRESTAÇÃO DE SERVIÇOS - ESTERILIZAÇÃO</t>
  </si>
  <si>
    <t>OXIMED-TECNOLOGIA EM ESTERILIZACAO LTDA</t>
  </si>
  <si>
    <t>Nº 71802</t>
  </si>
  <si>
    <t>NF-e 67639</t>
  </si>
  <si>
    <t>NF-e 67640</t>
  </si>
  <si>
    <t>NFS-e 171 - PARTE</t>
  </si>
  <si>
    <t>NFS-e 300 - PARTE</t>
  </si>
  <si>
    <t>DANILO PATINI DE SOUZA</t>
  </si>
  <si>
    <t>NFS-e 216</t>
  </si>
  <si>
    <t>Nº 0438480206</t>
  </si>
  <si>
    <t>ADIANTAMENTO FOLHA MANUTENÇÃO - REF. 12/2025 (NÃO MÉDICOS)</t>
  </si>
  <si>
    <t>011215</t>
  </si>
  <si>
    <t>CARL ZEISS DO BRASIL LTDA</t>
  </si>
  <si>
    <t>NFS-e 72450 - PARTE</t>
  </si>
  <si>
    <t>NF-e 63935</t>
  </si>
  <si>
    <t>PAGAMENTO DE FÉRIAS - REF. 16/12/2025 A 31/12/2025 (MÉDICOS)</t>
  </si>
  <si>
    <t>011212</t>
  </si>
  <si>
    <t>PAGAMENTO DE FÉRIAS - REF. 16/12/2025 A 31/12/2025 (NÃO MÉDICOS)</t>
  </si>
  <si>
    <t>NF-e 920349</t>
  </si>
  <si>
    <t>NF-e 67608</t>
  </si>
  <si>
    <t>NF-e 67609</t>
  </si>
  <si>
    <t>MENSALIDADE SINSAUDE - REF. 11/2025 (NÃO MÉDICOS)</t>
  </si>
  <si>
    <t>SIND TRAB ESTABELECIMENTO SERV SAUDE SÃO JOSE DO RIO PRETO</t>
  </si>
  <si>
    <t>Nº MEN202511</t>
  </si>
  <si>
    <t>ASSISTENCIAL 2% SINSAUDE - REF. 11/2025 (NÃO MÉDICOS)</t>
  </si>
  <si>
    <t>Nº CAS202511</t>
  </si>
  <si>
    <t>ASSISTENCIAL MÉDICOS - REF. 11/2025</t>
  </si>
  <si>
    <t>SINDICATO DOS MÉDICOS</t>
  </si>
  <si>
    <t>Nº 7</t>
  </si>
  <si>
    <t>PLANO ODONTOLÓGICO - REF. 11/2025 (NÃO MÉDICOS)</t>
  </si>
  <si>
    <t>ODONTOPREV S/A</t>
  </si>
  <si>
    <t>NFS-e 73083</t>
  </si>
  <si>
    <t>PRESTAÇÃO DE SERVIÇOS - DESENVOLVIMENTO DE SISTEMA</t>
  </si>
  <si>
    <t>GMC SOLUCOES TECNOLOGICAS LTDA</t>
  </si>
  <si>
    <t>NFS-e 459</t>
  </si>
  <si>
    <t>1.3 - DÉCIMO TERCEIRO - SALARIOS</t>
  </si>
  <si>
    <t>13º SALÁRIO - ADIANTAMENTO - ORDEM DE PAGAMENTO (NÃO MÉDICOS)</t>
  </si>
  <si>
    <t>101210</t>
  </si>
  <si>
    <t>PRESTAÇÃO DE SERVIÇOS - MANUTEÇÃO TELEFONIA</t>
  </si>
  <si>
    <t>VEGASCOM COMERCIO E ASSISTENCIA TECNICA EM TELECOMUNICAÇÕES LTDA</t>
  </si>
  <si>
    <t>NFS-e 4469</t>
  </si>
  <si>
    <t>PRESTAÇÃO DE SERVIÇOS - TARIFADOR</t>
  </si>
  <si>
    <t>NFS-e 4470</t>
  </si>
  <si>
    <t>PRESTAÇÃO DE SERVICOS - VIGILANCIA</t>
  </si>
  <si>
    <t>RSP SEGURANÇA E VIGILANCIA PATRIMONIAL LTDA</t>
  </si>
  <si>
    <t>NFS-e 1790</t>
  </si>
  <si>
    <t>PRESTAÇÃO DE SERVIÇOS - MANUTENÇÃO AR CONDICIONADO</t>
  </si>
  <si>
    <t>AR CENTER SOLUCOES EM AR CONDICIONADO LTDA ME</t>
  </si>
  <si>
    <t>NFS-e 5290</t>
  </si>
  <si>
    <t>NFS-e 277 - PARTE</t>
  </si>
  <si>
    <t>NFS-e 279 - PARTE</t>
  </si>
  <si>
    <t>WEBMED SOLUCOES EM SAUDE LTDA</t>
  </si>
  <si>
    <t>Nº 2618</t>
  </si>
  <si>
    <t>NFS-e 41 - PARTE</t>
  </si>
  <si>
    <t>DIRETORIA</t>
  </si>
  <si>
    <t>VILLACALIMA MEDICINA E SAUDE LTDA</t>
  </si>
  <si>
    <t>NFS-e 194</t>
  </si>
  <si>
    <t>NFS-e 338 - PARTE</t>
  </si>
  <si>
    <t>TOPASSO &amp; VERRO CLINICA MEDICA</t>
  </si>
  <si>
    <t>NFS-e 309</t>
  </si>
  <si>
    <t>SOUZA E FACHINI SERVICOS MEDICOS LTDA</t>
  </si>
  <si>
    <t>NFS-e 237</t>
  </si>
  <si>
    <t>NFS-e 354 - PARTE</t>
  </si>
  <si>
    <t>RAZEC SERVICOS MEDICOS LTDA</t>
  </si>
  <si>
    <t>NFS-e 46</t>
  </si>
  <si>
    <t>NFS-e 3624 - PARTE</t>
  </si>
  <si>
    <t>NFS-e 688 - PARTE</t>
  </si>
  <si>
    <t>PRESTADORA DE SERVICOS MEDICOS RSL LTDA</t>
  </si>
  <si>
    <t>NFS-e 201</t>
  </si>
  <si>
    <t>PREMIER OFTALMO CLINICA DE OLHOS LTDA</t>
  </si>
  <si>
    <t>NFS-e 3055</t>
  </si>
  <si>
    <t>P7 SERVICOS MEDICOS LTDA</t>
  </si>
  <si>
    <t>NFS-e 253 - PARTE</t>
  </si>
  <si>
    <t>NFS-e 74 - PARTE</t>
  </si>
  <si>
    <t>NFS-e 264 - PARTE</t>
  </si>
  <si>
    <t>MADB SERVICOS MEDICOS LTDA</t>
  </si>
  <si>
    <t>NFS-e 63</t>
  </si>
  <si>
    <t>L &amp; P RP CLINICA MEDICA LTDA</t>
  </si>
  <si>
    <t>NFS-e 657</t>
  </si>
  <si>
    <t>JANZANTTI SERVICOS MEDICOS LTDA</t>
  </si>
  <si>
    <t>NFS-e 55</t>
  </si>
  <si>
    <t>NFS-e 28</t>
  </si>
  <si>
    <t>NFS-e 59 - PARTE</t>
  </si>
  <si>
    <t>BUENO &amp; GEROZA SERVICOS MEDICOS LTDA</t>
  </si>
  <si>
    <t>NFS-e 58</t>
  </si>
  <si>
    <t>NFS-e 1232 - PARTE</t>
  </si>
  <si>
    <t>NFS-e 696 - PARTE</t>
  </si>
  <si>
    <t>NFS-e 1084 - PARTE</t>
  </si>
  <si>
    <t>NFS-e 1083 - PARTE</t>
  </si>
  <si>
    <t>PRESTAÇÃO DE SERVIÇOS - ESTERILIZAÇÃO DE MATERIAIS</t>
  </si>
  <si>
    <t>OXIMED-TECNOLOGIA EM ESTERILIZAÇÃO LTDA</t>
  </si>
  <si>
    <t>NLº 72296</t>
  </si>
  <si>
    <t>NLº 71803</t>
  </si>
  <si>
    <t>MONTEIRO &amp; COSTA SERVICOS MEDICOS LTDA</t>
  </si>
  <si>
    <t>NFS-e 349</t>
  </si>
  <si>
    <t>NFS-e 140 - PARTE</t>
  </si>
  <si>
    <t>NFS-e 263 - PARTE</t>
  </si>
  <si>
    <t>MARGONARI &amp; RIGAMONTI SERVICOS MEDICOS LTDA</t>
  </si>
  <si>
    <t>NFS-e 24</t>
  </si>
  <si>
    <t>M R L JABUR CONSULTORIA LTDA</t>
  </si>
  <si>
    <t>NFS-e 37</t>
  </si>
  <si>
    <t>L. E PASSARIN JUNIOR MEDICINA LTDA</t>
  </si>
  <si>
    <t>NFS-e 70</t>
  </si>
  <si>
    <t>NFS-e 891 - PARTE</t>
  </si>
  <si>
    <t>JAQUELINE GABRIEL DA SILVA SERVICOS MEDICOS LTDA</t>
  </si>
  <si>
    <t>NFS-e 60</t>
  </si>
  <si>
    <t>NFS-e 415 - PARTE</t>
  </si>
  <si>
    <t>G A SERVICOS MEDICOS E SAUDE LTDA</t>
  </si>
  <si>
    <t>NFS-e 47</t>
  </si>
  <si>
    <t>NFS-e 2019 - PARTE</t>
  </si>
  <si>
    <t>FRANCISCHINI SERVICOS MEDICOS LTDA</t>
  </si>
  <si>
    <t>NFS-e 125</t>
  </si>
  <si>
    <t>NFS-e 426 - PARTE</t>
  </si>
  <si>
    <t>FERRARINI SERVICOS MEDICOS LTDA</t>
  </si>
  <si>
    <t>NFS-e 52</t>
  </si>
  <si>
    <t>FELIPE &amp; RODRIGUES SERVICOS MEDICOS LTDA</t>
  </si>
  <si>
    <t>FCM SERVICOS MEDICOS LTDA</t>
  </si>
  <si>
    <t>NFS-e 44</t>
  </si>
  <si>
    <t>NFS-e 180 - PARTE</t>
  </si>
  <si>
    <t>NFS-e 439 - PARTE</t>
  </si>
  <si>
    <t>NFS-e 441 - PARTE</t>
  </si>
  <si>
    <t>DEL GROSSI CLINICA MEDICA S/S LTDA</t>
  </si>
  <si>
    <t>NFS-e 234</t>
  </si>
  <si>
    <t>DALMEDICO SERVICOS MEDICOS LTDA</t>
  </si>
  <si>
    <t>NFS-e 1564 - PARTE</t>
  </si>
  <si>
    <t>NFS-e 603 - PARTE</t>
  </si>
  <si>
    <t>NFS-e 779 - PARTE</t>
  </si>
  <si>
    <t>CAVICHIOLI &amp; MATOS SERVICOS MEDICOS LTDA</t>
  </si>
  <si>
    <t>NFS-e 110</t>
  </si>
  <si>
    <t>NFS-e 111</t>
  </si>
  <si>
    <t>NFS-e 141 - PARTE</t>
  </si>
  <si>
    <t>NFS-e 76 - PARTE</t>
  </si>
  <si>
    <t>NFS-e 341 - PARTE</t>
  </si>
  <si>
    <t>RODRIGO BATISTA OFTALMOLOGIA LTDA</t>
  </si>
  <si>
    <t>NFS-e 5152</t>
  </si>
  <si>
    <t>NFS-e 280 - PARTE</t>
  </si>
  <si>
    <t>MILANI DE MORAES SERVICOS MEDICOS LTDA</t>
  </si>
  <si>
    <t>NFS-e 87</t>
  </si>
  <si>
    <t>LUNGATO DAL BELLO SERVICOS MEDICOS LTDA</t>
  </si>
  <si>
    <t>NFS-e 165</t>
  </si>
  <si>
    <t>NFS-e 249 - PARTE</t>
  </si>
  <si>
    <t>NFS-e 298 - PARTE</t>
  </si>
  <si>
    <t>DE TOMI &amp; SILVA MEDICINA LTDA</t>
  </si>
  <si>
    <t>NFS-e 183</t>
  </si>
  <si>
    <t>CASTRO FLEURY SERVICOS MEDICOS LTDA</t>
  </si>
  <si>
    <t>NFS-e 294</t>
  </si>
  <si>
    <t>NFS-e 295</t>
  </si>
  <si>
    <t>SOLUMEDICA COMERCIO DE EQUIPAMENTOS HOSPITALARES LTDA</t>
  </si>
  <si>
    <t>NFS-e 1804</t>
  </si>
  <si>
    <t>ITM IND. DE TECNOLOGICAS MEDICAS LTDA</t>
  </si>
  <si>
    <t>NF-e 63408</t>
  </si>
  <si>
    <t>HCENTER COMERCIO DE PRODUTOS HOSPITALARES LTDA</t>
  </si>
  <si>
    <t>NL° 154</t>
  </si>
  <si>
    <t>NFS-e 19004</t>
  </si>
  <si>
    <t>NF-e 67562</t>
  </si>
  <si>
    <t>GRRF - RESCISÃO CONTRATUAL (NÃO MÉDICOS)</t>
  </si>
  <si>
    <t>FLAVIA PERPETUA RIBEIRO</t>
  </si>
  <si>
    <t>011209</t>
  </si>
  <si>
    <t>ANA PAULA DO AMARAL ANDRADE</t>
  </si>
  <si>
    <t>NFS-e 32155</t>
  </si>
  <si>
    <t>NF-e 63758</t>
  </si>
  <si>
    <t>ORDEM DE PAGAMENTO - REF. 11/2025 (NÃO MÉDICOS)</t>
  </si>
  <si>
    <t>031205</t>
  </si>
  <si>
    <t>PENSÃO ALIMENTÍCIA - REF. 12/2025 (NÃO MÉDICOS)</t>
  </si>
  <si>
    <t>CARTÃO ASFF - REF. 11/2025 (NÃO MÉDICOS)</t>
  </si>
  <si>
    <t>ASSOCIACAO DOS SERVIDORES DA FUNFARME E FAMERP</t>
  </si>
  <si>
    <t>MENSALIDADE ASFF - REF. 11/2025 (NÃO MÉDICOS)</t>
  </si>
  <si>
    <t>PLANO DE SAÚDE ASFF - REF. 11/2025 (NÃO MÉDICOS)</t>
  </si>
  <si>
    <t>NFS-e 428</t>
  </si>
  <si>
    <t>NF-e 67554</t>
  </si>
  <si>
    <t>NF-e 67553</t>
  </si>
  <si>
    <t>ORDEM DE PAGAMENTO - 1ª PARCELA 13º SALARIO - DEVOLUÇÃO</t>
  </si>
  <si>
    <t>PRESTAÇÃO DE SERVIÇOS - RENOVAÇÃO LICENÇA CETESB</t>
  </si>
  <si>
    <t>SGM AMBIENTAL LTDA</t>
  </si>
  <si>
    <t>NFS-e 89</t>
  </si>
  <si>
    <t>FOLHA DE PAGAMENTO - REF. 11/2025 (MÉDICOS)</t>
  </si>
  <si>
    <t>011205</t>
  </si>
  <si>
    <t>FOLHA DE PAGAMENTO - REF. 11/2025 (NÃO MÉDICOS)</t>
  </si>
  <si>
    <t>4.13 - MATERIAL DE MANUTENÇÃO DE BENS MÓVEIS</t>
  </si>
  <si>
    <t>MATERIAL DE CONSUMO - CONSUMÍVEIS</t>
  </si>
  <si>
    <t>NF-e 43995 - PARTE</t>
  </si>
  <si>
    <t>NF-e 67538</t>
  </si>
  <si>
    <t>NF-e 67536</t>
  </si>
  <si>
    <t>NF-e 67537</t>
  </si>
  <si>
    <t>NORTEL SUPRIMENTOS INDUSTRIAIS LTDA</t>
  </si>
  <si>
    <t>NF-e 823852</t>
  </si>
  <si>
    <t>NFS-e 4223 - PARTE</t>
  </si>
  <si>
    <t>VALE TRANSPORTE (NÃO MÉDICOS) - REMANEJAMENTO</t>
  </si>
  <si>
    <t>011203</t>
  </si>
  <si>
    <t>NF-e 63717</t>
  </si>
  <si>
    <t>Nº 1120</t>
  </si>
  <si>
    <t>NLº 9178811574</t>
  </si>
  <si>
    <t>PPRESTAÇÃO DE SERVIÇOS - FRETE</t>
  </si>
  <si>
    <t>RODONAVES TRANSPORTES E ENCOMENDAS LTDA</t>
  </si>
  <si>
    <t>CT-e 56725247</t>
  </si>
  <si>
    <t>MATERIAL DE CONSUMO - MATERIAL DE MANUTENÇÃO</t>
  </si>
  <si>
    <t>CORDEIRO MAQUINAS E FERRAMENTAS LTDA</t>
  </si>
  <si>
    <t>NF-e 1316752</t>
  </si>
  <si>
    <t>MATERIAL DE CONSUMO - MATERIAL DE HIGIENE</t>
  </si>
  <si>
    <t>NF-e 477383</t>
  </si>
  <si>
    <t>SEGURO DE VIDA - REF. 10/2025 (MÉDICOS)</t>
  </si>
  <si>
    <t>SEGURO DE VIDA - REF. 10/2025 (NÃO MÉDICOS)</t>
  </si>
  <si>
    <t>NF-e 477784</t>
  </si>
  <si>
    <t>CONTA DE AGUA - REF. 10/2025</t>
  </si>
  <si>
    <t>SERVICO MUNICIPAL AUTONOMO DE AGUA E ESGOTO</t>
  </si>
  <si>
    <t>N° 460088760004</t>
  </si>
  <si>
    <t>NF-e 67504</t>
  </si>
  <si>
    <t>NF-e 67505</t>
  </si>
  <si>
    <t>NF-e 67359</t>
  </si>
  <si>
    <t>NF-e 67470</t>
  </si>
  <si>
    <t>NLº 91225</t>
  </si>
  <si>
    <t>MATERIAL DE CONSUMO - GENEROS ALIMENTÍCIOS</t>
  </si>
  <si>
    <t>DISTRIBUIDORA HL LTDA</t>
  </si>
  <si>
    <t>NF-e 1267</t>
  </si>
  <si>
    <t>DÉBITOS</t>
  </si>
  <si>
    <t>PORTAL DAS PARCERIAS</t>
  </si>
  <si>
    <t>Natureza da Despesa (TCESP)</t>
  </si>
  <si>
    <t>Natureza da Despesa (POA)</t>
  </si>
  <si>
    <t>Natureza da Despesa</t>
  </si>
  <si>
    <t>Razão Social</t>
  </si>
  <si>
    <t>Nº NF/Rec</t>
  </si>
  <si>
    <t>Data</t>
  </si>
  <si>
    <t>(+) Saldo constante da conta aplicação 30/11/2025</t>
  </si>
  <si>
    <t>(+) Saldo constante do extrato bancário 30/11/2025</t>
  </si>
  <si>
    <t>DISCRIMINAÇÃO</t>
  </si>
  <si>
    <t>MOVIMENTAÇÃO BANCÁRIA</t>
  </si>
  <si>
    <t>13.003265-8</t>
  </si>
  <si>
    <t>Conta Corrente</t>
  </si>
  <si>
    <t>Agência</t>
  </si>
  <si>
    <t>Banco</t>
  </si>
  <si>
    <t>DADOS BANCÁRIOS</t>
  </si>
  <si>
    <r>
      <t xml:space="preserve">Período de </t>
    </r>
    <r>
      <rPr>
        <sz val="23"/>
        <color theme="1"/>
        <rFont val="Calibri"/>
        <family val="2"/>
        <scheme val="minor"/>
      </rPr>
      <t>01/12/2025 À 31/12/2025</t>
    </r>
  </si>
  <si>
    <t>( X ) Parcial             (   ) Final</t>
  </si>
  <si>
    <t>PRESTAÇÃO DE CONTAS</t>
  </si>
  <si>
    <t>CONCILIAÇÃO BANCÁRIA</t>
  </si>
  <si>
    <t xml:space="preserve">             CNPJ. 60.003.761/0001-29 - Inscrição Estadual Isento</t>
  </si>
  <si>
    <t xml:space="preserve">                Av. Brigadeiro Faria Lima, 5544 - Bairro São Pedro -  São José do Rio Preto/SP</t>
  </si>
  <si>
    <t>CONTRATO N° CHP/0008/22</t>
  </si>
  <si>
    <t xml:space="preserve">                 FUNDAÇÃO FACULDADE REGIONAL MEDICINA DE SÃO JOSÉ DO RIO PRETO</t>
  </si>
  <si>
    <t xml:space="preserve">RENDIMENTO DA CONTA APLICAÇÃO </t>
  </si>
  <si>
    <t>PRESTAÇÃO DE SERVIÇOS HOSPITALAR</t>
  </si>
  <si>
    <t>PLANO DE CONTINGÊNCIA - REF. 11/2025</t>
  </si>
  <si>
    <t>Nº 11/2025</t>
  </si>
  <si>
    <t xml:space="preserve">BANCO SANTANDER          </t>
  </si>
  <si>
    <t>Conta Corrente                                                 13.003262-7</t>
  </si>
  <si>
    <t xml:space="preserve">Banco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</si>
  <si>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23"/>
        <color theme="1"/>
        <rFont val="Calibri"/>
        <family val="2"/>
        <scheme val="minor"/>
      </rPr>
      <t>Período de</t>
    </r>
    <r>
      <rPr>
        <sz val="23"/>
        <color theme="1"/>
        <rFont val="Calibri"/>
        <family val="2"/>
        <scheme val="minor"/>
      </rPr>
      <t xml:space="preserve"> 01/12/2025 À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</si>
</sst>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 &quot;#,##0.00_);[Red]\(&quot;R$ &quot;#,##0.00\)"/>
    <numFmt numFmtId="166" formatCode="_(&quot;R$ &quot;* #,##0.00_);_(&quot;R$ &quot;* \(#,##0.00\);_(&quot;R$ &quot;* &quot;-&quot;??_);_(@_)"/>
    <numFmt numFmtId="167" formatCode="00&quot;.&quot;000&quot;.&quot;000&quot;/&quot;0000\-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33"/>
      <color theme="1"/>
      <name val="Calibri"/>
      <family val="2"/>
      <scheme val="minor"/>
    </font>
    <font>
      <sz val="23"/>
      <color theme="1"/>
      <name val="Calibri"/>
      <family val="2"/>
      <scheme val="minor"/>
    </font>
    <font>
      <b/>
      <sz val="23"/>
      <color theme="1"/>
      <name val="Calibri"/>
      <family val="2"/>
      <scheme val="minor"/>
    </font>
    <font>
      <b/>
      <sz val="23"/>
      <name val="Calibri"/>
      <family val="2"/>
      <scheme val="minor"/>
    </font>
    <font>
      <sz val="23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8"/>
      <name val="Arial"/>
      <family val="2"/>
    </font>
    <font>
      <b/>
      <sz val="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6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44" fontId="4" fillId="2" borderId="7" xfId="1" applyFont="1" applyFill="1" applyBorder="1"/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44" fontId="4" fillId="2" borderId="7" xfId="1" applyFont="1" applyFill="1" applyBorder="1" applyAlignment="1">
      <alignment vertical="center"/>
    </xf>
    <xf numFmtId="166" fontId="4" fillId="2" borderId="8" xfId="0" applyNumberFormat="1" applyFont="1" applyFill="1" applyBorder="1" applyAlignment="1">
      <alignment horizontal="right"/>
    </xf>
    <xf numFmtId="166" fontId="4" fillId="2" borderId="9" xfId="0" applyNumberFormat="1" applyFont="1" applyFill="1" applyBorder="1" applyAlignment="1">
      <alignment horizontal="right"/>
    </xf>
    <xf numFmtId="166" fontId="4" fillId="2" borderId="10" xfId="0" applyNumberFormat="1" applyFont="1" applyFill="1" applyBorder="1" applyAlignment="1">
      <alignment horizontal="right"/>
    </xf>
    <xf numFmtId="44" fontId="4" fillId="3" borderId="11" xfId="1" applyFont="1" applyFill="1" applyBorder="1"/>
    <xf numFmtId="166" fontId="4" fillId="2" borderId="7" xfId="0" applyNumberFormat="1" applyFont="1" applyFill="1" applyBorder="1"/>
    <xf numFmtId="44" fontId="6" fillId="3" borderId="7" xfId="1" applyFont="1" applyFill="1" applyBorder="1" applyAlignment="1">
      <alignment horizontal="center" vertical="center"/>
    </xf>
    <xf numFmtId="44" fontId="6" fillId="0" borderId="7" xfId="1" applyFont="1" applyFill="1" applyBorder="1" applyAlignment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center" vertical="center"/>
    </xf>
    <xf numFmtId="14" fontId="6" fillId="3" borderId="7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44" fontId="6" fillId="3" borderId="7" xfId="1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44" fontId="6" fillId="3" borderId="7" xfId="1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left" vertical="center" wrapText="1"/>
    </xf>
    <xf numFmtId="167" fontId="6" fillId="3" borderId="7" xfId="0" applyNumberFormat="1" applyFont="1" applyFill="1" applyBorder="1" applyAlignment="1">
      <alignment horizontal="center" vertical="center"/>
    </xf>
    <xf numFmtId="44" fontId="3" fillId="0" borderId="7" xfId="1" applyFont="1" applyFill="1" applyBorder="1" applyAlignment="1">
      <alignment vertical="center"/>
    </xf>
    <xf numFmtId="0" fontId="0" fillId="0" borderId="0" xfId="0" applyAlignment="1">
      <alignment vertical="center"/>
    </xf>
    <xf numFmtId="44" fontId="6" fillId="0" borderId="7" xfId="1" applyFont="1" applyFill="1" applyBorder="1" applyAlignment="1">
      <alignment horizontal="center" vertical="center"/>
    </xf>
    <xf numFmtId="44" fontId="6" fillId="0" borderId="7" xfId="1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44" fontId="6" fillId="3" borderId="7" xfId="1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44" fontId="3" fillId="0" borderId="7" xfId="1" applyFont="1" applyFill="1" applyBorder="1" applyAlignment="1">
      <alignment horizontal="center" vertical="center"/>
    </xf>
    <xf numFmtId="44" fontId="6" fillId="0" borderId="7" xfId="1" applyFont="1" applyFill="1" applyBorder="1" applyAlignment="1">
      <alignment horizontal="center" vertical="center" wrapText="1"/>
    </xf>
    <xf numFmtId="44" fontId="5" fillId="3" borderId="7" xfId="1" applyFont="1" applyFill="1" applyBorder="1" applyAlignment="1">
      <alignment horizontal="center" vertical="center"/>
    </xf>
    <xf numFmtId="8" fontId="6" fillId="0" borderId="7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9" fontId="6" fillId="3" borderId="7" xfId="0" quotePrefix="1" applyNumberFormat="1" applyFont="1" applyFill="1" applyBorder="1" applyAlignment="1">
      <alignment horizontal="center" vertical="center"/>
    </xf>
    <xf numFmtId="44" fontId="3" fillId="3" borderId="7" xfId="1" applyFont="1" applyFill="1" applyBorder="1" applyAlignment="1">
      <alignment horizontal="center" vertical="center"/>
    </xf>
    <xf numFmtId="44" fontId="6" fillId="0" borderId="7" xfId="1" quotePrefix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/>
    </xf>
    <xf numFmtId="44" fontId="6" fillId="0" borderId="8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14" fontId="6" fillId="0" borderId="7" xfId="0" applyNumberFormat="1" applyFont="1" applyBorder="1" applyAlignment="1">
      <alignment horizontal="center" vertical="center"/>
    </xf>
    <xf numFmtId="44" fontId="5" fillId="0" borderId="7" xfId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wrapText="1"/>
    </xf>
    <xf numFmtId="49" fontId="6" fillId="3" borderId="7" xfId="0" applyNumberFormat="1" applyFont="1" applyFill="1" applyBorder="1" applyAlignment="1">
      <alignment horizontal="center"/>
    </xf>
    <xf numFmtId="44" fontId="4" fillId="2" borderId="7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4" fontId="4" fillId="0" borderId="7" xfId="1" applyFont="1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44" fontId="3" fillId="0" borderId="1" xfId="1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left"/>
    </xf>
    <xf numFmtId="44" fontId="3" fillId="0" borderId="4" xfId="1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49" fontId="3" fillId="0" borderId="5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/>
    <xf numFmtId="0" fontId="4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44" fontId="4" fillId="2" borderId="7" xfId="1" applyFont="1" applyFill="1" applyBorder="1" applyAlignment="1"/>
    <xf numFmtId="164" fontId="4" fillId="2" borderId="7" xfId="0" applyNumberFormat="1" applyFont="1" applyFill="1" applyBorder="1" applyAlignment="1">
      <alignment vertical="center"/>
    </xf>
    <xf numFmtId="164" fontId="4" fillId="2" borderId="7" xfId="0" applyNumberFormat="1" applyFont="1" applyFill="1" applyBorder="1"/>
    <xf numFmtId="166" fontId="4" fillId="0" borderId="11" xfId="0" applyNumberFormat="1" applyFont="1" applyBorder="1"/>
    <xf numFmtId="44" fontId="3" fillId="3" borderId="11" xfId="0" applyNumberFormat="1" applyFont="1" applyFill="1" applyBorder="1" applyAlignment="1">
      <alignment horizontal="center"/>
    </xf>
    <xf numFmtId="44" fontId="3" fillId="0" borderId="7" xfId="0" applyNumberFormat="1" applyFont="1" applyFill="1" applyBorder="1" applyAlignment="1">
      <alignment horizontal="center"/>
    </xf>
    <xf numFmtId="44" fontId="3" fillId="3" borderId="7" xfId="1" applyFont="1" applyFill="1" applyBorder="1" applyAlignment="1">
      <alignment horizont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center"/>
    </xf>
    <xf numFmtId="44" fontId="3" fillId="3" borderId="7" xfId="0" applyNumberFormat="1" applyFont="1" applyFill="1" applyBorder="1" applyAlignment="1">
      <alignment horizontal="center"/>
    </xf>
    <xf numFmtId="14" fontId="3" fillId="3" borderId="7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vertical="center"/>
    </xf>
    <xf numFmtId="164" fontId="4" fillId="3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828675</xdr:colOff>
          <xdr:row>4</xdr:row>
          <xdr:rowOff>0</xdr:rowOff>
        </xdr:to>
        <xdr:sp macro="" textlink="">
          <xdr:nvSpPr>
            <xdr:cNvPr id="2049" name="Picture 8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9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828675</xdr:colOff>
          <xdr:row>4</xdr:row>
          <xdr:rowOff>304800</xdr:rowOff>
        </xdr:to>
        <xdr:sp macro="" textlink="">
          <xdr:nvSpPr>
            <xdr:cNvPr id="1025" name="Picture 8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B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zoomScale="40" zoomScaleNormal="40" workbookViewId="0">
      <selection activeCell="G47" sqref="G47"/>
    </sheetView>
  </sheetViews>
  <sheetFormatPr defaultRowHeight="15" x14ac:dyDescent="0.25"/>
  <cols>
    <col min="1" max="1" width="23.5703125" customWidth="1"/>
    <col min="2" max="2" width="27.7109375" customWidth="1"/>
    <col min="3" max="3" width="102.28515625" customWidth="1"/>
    <col min="4" max="4" width="103.5703125" customWidth="1"/>
    <col min="5" max="5" width="27.7109375" customWidth="1"/>
    <col min="6" max="6" width="4.7109375" customWidth="1"/>
    <col min="7" max="7" width="72" customWidth="1"/>
    <col min="8" max="8" width="77.7109375" customWidth="1"/>
    <col min="9" max="9" width="31.42578125" bestFit="1" customWidth="1"/>
    <col min="10" max="10" width="44.28515625" customWidth="1"/>
  </cols>
  <sheetData>
    <row r="1" spans="1:10" ht="29.25" x14ac:dyDescent="0.25">
      <c r="A1" s="175" t="s">
        <v>534</v>
      </c>
      <c r="B1" s="175"/>
      <c r="C1" s="175"/>
      <c r="D1" s="175"/>
      <c r="E1" s="175"/>
      <c r="F1" s="175"/>
      <c r="G1" s="175"/>
      <c r="H1" s="174"/>
      <c r="I1" s="173" t="s">
        <v>533</v>
      </c>
      <c r="J1" s="172"/>
    </row>
    <row r="2" spans="1:10" ht="29.25" x14ac:dyDescent="0.4">
      <c r="A2" s="171" t="s">
        <v>532</v>
      </c>
      <c r="B2" s="171"/>
      <c r="C2" s="171"/>
      <c r="D2" s="171"/>
      <c r="E2" s="171"/>
      <c r="F2" s="171"/>
      <c r="G2" s="171"/>
      <c r="H2" s="170"/>
      <c r="I2" s="167"/>
      <c r="J2" s="166"/>
    </row>
    <row r="3" spans="1:10" ht="29.25" x14ac:dyDescent="0.25">
      <c r="A3" s="169" t="s">
        <v>531</v>
      </c>
      <c r="B3" s="169"/>
      <c r="C3" s="169"/>
      <c r="D3" s="169"/>
      <c r="E3" s="169"/>
      <c r="F3" s="169"/>
      <c r="G3" s="169"/>
      <c r="H3" s="168"/>
      <c r="I3" s="167"/>
      <c r="J3" s="166"/>
    </row>
    <row r="4" spans="1:10" ht="30.75" thickBot="1" x14ac:dyDescent="0.5">
      <c r="A4" s="165"/>
      <c r="B4" s="164"/>
      <c r="C4" s="164"/>
      <c r="D4" s="164"/>
      <c r="E4" s="164"/>
      <c r="F4" s="164"/>
      <c r="G4" s="164"/>
      <c r="H4" s="163"/>
      <c r="I4" s="162"/>
      <c r="J4" s="161"/>
    </row>
    <row r="5" spans="1:10" ht="30.75" thickBot="1" x14ac:dyDescent="0.5">
      <c r="A5" s="160" t="s">
        <v>530</v>
      </c>
      <c r="B5" s="101"/>
      <c r="C5" s="101"/>
      <c r="D5" s="101"/>
      <c r="E5" s="101"/>
      <c r="F5" s="101"/>
      <c r="G5" s="101"/>
      <c r="H5" s="101"/>
      <c r="I5" s="101"/>
      <c r="J5" s="100"/>
    </row>
    <row r="6" spans="1:10" ht="30.75" thickBot="1" x14ac:dyDescent="0.5">
      <c r="A6" s="102"/>
      <c r="B6" s="101"/>
      <c r="C6" s="101"/>
      <c r="D6" s="101"/>
      <c r="E6" s="101"/>
      <c r="F6" s="101"/>
      <c r="G6" s="101"/>
      <c r="H6" s="101"/>
      <c r="I6" s="101"/>
      <c r="J6" s="100"/>
    </row>
    <row r="7" spans="1:10" ht="30" x14ac:dyDescent="0.45">
      <c r="A7" s="99" t="s">
        <v>529</v>
      </c>
      <c r="B7" s="98"/>
      <c r="C7" s="98"/>
      <c r="D7" s="98"/>
      <c r="E7" s="98"/>
      <c r="F7" s="98"/>
      <c r="G7" s="98"/>
      <c r="H7" s="98"/>
      <c r="I7" s="98"/>
      <c r="J7" s="97"/>
    </row>
    <row r="8" spans="1:10" ht="30" x14ac:dyDescent="0.45">
      <c r="A8" s="96" t="s">
        <v>528</v>
      </c>
      <c r="B8" s="95"/>
      <c r="C8" s="95"/>
      <c r="D8" s="93" t="s">
        <v>542</v>
      </c>
      <c r="E8" s="93"/>
      <c r="F8" s="93"/>
      <c r="G8" s="93"/>
      <c r="H8" s="93"/>
      <c r="I8" s="93"/>
      <c r="J8" s="92"/>
    </row>
    <row r="9" spans="1:10" ht="30" x14ac:dyDescent="0.45">
      <c r="A9" s="81" t="s">
        <v>526</v>
      </c>
      <c r="B9" s="80"/>
      <c r="C9" s="80"/>
      <c r="D9" s="80"/>
      <c r="E9" s="80"/>
      <c r="F9" s="80"/>
      <c r="G9" s="80"/>
      <c r="H9" s="80"/>
      <c r="I9" s="80"/>
      <c r="J9" s="79"/>
    </row>
    <row r="10" spans="1:10" ht="35.25" customHeight="1" x14ac:dyDescent="0.25">
      <c r="A10" s="159" t="s">
        <v>541</v>
      </c>
      <c r="B10" s="158"/>
      <c r="C10" s="158"/>
      <c r="D10" s="157"/>
      <c r="E10" s="156" t="s">
        <v>524</v>
      </c>
      <c r="F10" s="155"/>
      <c r="G10" s="155"/>
      <c r="H10" s="154"/>
      <c r="I10" s="153" t="s">
        <v>540</v>
      </c>
      <c r="J10" s="152"/>
    </row>
    <row r="11" spans="1:10" ht="32.25" customHeight="1" x14ac:dyDescent="0.25">
      <c r="A11" s="151" t="s">
        <v>539</v>
      </c>
      <c r="B11" s="150"/>
      <c r="C11" s="150"/>
      <c r="D11" s="149"/>
      <c r="E11" s="148">
        <v>3997</v>
      </c>
      <c r="F11" s="147"/>
      <c r="G11" s="147"/>
      <c r="H11" s="146"/>
      <c r="I11" s="145"/>
      <c r="J11" s="144"/>
    </row>
    <row r="12" spans="1:10" ht="30" x14ac:dyDescent="0.45">
      <c r="A12" s="81" t="s">
        <v>521</v>
      </c>
      <c r="B12" s="80"/>
      <c r="C12" s="80"/>
      <c r="D12" s="80"/>
      <c r="E12" s="80"/>
      <c r="F12" s="80"/>
      <c r="G12" s="80"/>
      <c r="H12" s="80"/>
      <c r="I12" s="80"/>
      <c r="J12" s="79"/>
    </row>
    <row r="13" spans="1:10" ht="30" x14ac:dyDescent="0.45">
      <c r="A13" s="81" t="s">
        <v>520</v>
      </c>
      <c r="B13" s="80"/>
      <c r="C13" s="80"/>
      <c r="D13" s="80"/>
      <c r="E13" s="80"/>
      <c r="F13" s="80"/>
      <c r="G13" s="80"/>
      <c r="H13" s="143"/>
      <c r="I13" s="143"/>
      <c r="J13" s="79"/>
    </row>
    <row r="14" spans="1:10" ht="30" x14ac:dyDescent="0.45">
      <c r="A14" s="78" t="s">
        <v>519</v>
      </c>
      <c r="B14" s="77"/>
      <c r="C14" s="77"/>
      <c r="D14" s="77"/>
      <c r="E14" s="77"/>
      <c r="F14" s="77"/>
      <c r="G14" s="77"/>
      <c r="H14" s="77"/>
      <c r="I14" s="76"/>
      <c r="J14" s="142">
        <v>473.84</v>
      </c>
    </row>
    <row r="15" spans="1:10" ht="30" x14ac:dyDescent="0.45">
      <c r="A15" s="75" t="s">
        <v>518</v>
      </c>
      <c r="B15" s="74"/>
      <c r="C15" s="74"/>
      <c r="D15" s="74"/>
      <c r="E15" s="74"/>
      <c r="F15" s="74"/>
      <c r="G15" s="74"/>
      <c r="H15" s="74"/>
      <c r="I15" s="73"/>
      <c r="J15" s="141">
        <v>118939.01</v>
      </c>
    </row>
    <row r="16" spans="1:10" s="34" customFormat="1" ht="30" x14ac:dyDescent="0.25">
      <c r="A16" s="140" t="s">
        <v>517</v>
      </c>
      <c r="B16" s="139" t="s">
        <v>516</v>
      </c>
      <c r="C16" s="139" t="s">
        <v>515</v>
      </c>
      <c r="D16" s="138" t="s">
        <v>514</v>
      </c>
      <c r="E16" s="137"/>
      <c r="F16" s="137"/>
      <c r="G16" s="67" t="s">
        <v>513</v>
      </c>
      <c r="H16" s="67" t="s">
        <v>512</v>
      </c>
      <c r="I16" s="66" t="s">
        <v>510</v>
      </c>
      <c r="J16" s="66" t="s">
        <v>4</v>
      </c>
    </row>
    <row r="17" spans="1:10" s="34" customFormat="1" ht="30" hidden="1" x14ac:dyDescent="0.45">
      <c r="A17" s="136"/>
      <c r="B17" s="133"/>
      <c r="C17" s="37"/>
      <c r="D17" s="132"/>
      <c r="E17" s="131"/>
      <c r="F17" s="130"/>
      <c r="G17" s="129"/>
      <c r="H17" s="129"/>
      <c r="I17" s="135"/>
      <c r="J17" s="135"/>
    </row>
    <row r="18" spans="1:10" ht="30" x14ac:dyDescent="0.45">
      <c r="A18" s="134">
        <v>46008</v>
      </c>
      <c r="B18" s="133" t="s">
        <v>112</v>
      </c>
      <c r="C18" s="37" t="s">
        <v>9</v>
      </c>
      <c r="D18" s="132" t="s">
        <v>8</v>
      </c>
      <c r="E18" s="131"/>
      <c r="F18" s="130"/>
      <c r="G18" s="129" t="s">
        <v>7</v>
      </c>
      <c r="H18" s="129" t="s">
        <v>6</v>
      </c>
      <c r="I18" s="128">
        <v>90</v>
      </c>
      <c r="J18" s="135"/>
    </row>
    <row r="19" spans="1:10" ht="30" x14ac:dyDescent="0.45">
      <c r="A19" s="134">
        <v>46020</v>
      </c>
      <c r="B19" s="133" t="s">
        <v>538</v>
      </c>
      <c r="C19" s="37" t="s">
        <v>79</v>
      </c>
      <c r="D19" s="132" t="s">
        <v>537</v>
      </c>
      <c r="E19" s="131"/>
      <c r="F19" s="130"/>
      <c r="G19" s="129" t="s">
        <v>536</v>
      </c>
      <c r="H19" s="129" t="s">
        <v>85</v>
      </c>
      <c r="I19" s="128">
        <v>6106.56</v>
      </c>
      <c r="J19" s="127"/>
    </row>
    <row r="20" spans="1:10" ht="30" x14ac:dyDescent="0.45">
      <c r="A20" s="8" t="s">
        <v>5</v>
      </c>
      <c r="B20" s="7"/>
      <c r="C20" s="7"/>
      <c r="D20" s="7"/>
      <c r="E20" s="7"/>
      <c r="F20" s="7"/>
      <c r="G20" s="7"/>
      <c r="H20" s="6"/>
      <c r="I20" s="14">
        <f>SUM(I17:I19)</f>
        <v>6196.56</v>
      </c>
      <c r="J20" s="126"/>
    </row>
    <row r="21" spans="1:10" ht="30" x14ac:dyDescent="0.45">
      <c r="A21" s="12" t="s">
        <v>4</v>
      </c>
      <c r="B21" s="11"/>
      <c r="C21" s="11"/>
      <c r="D21" s="11"/>
      <c r="E21" s="11"/>
      <c r="F21" s="11"/>
      <c r="G21" s="11"/>
      <c r="H21" s="11"/>
      <c r="I21" s="10"/>
      <c r="J21" s="14">
        <f>SUM(J17:J20)</f>
        <v>0</v>
      </c>
    </row>
    <row r="22" spans="1:10" ht="30" x14ac:dyDescent="0.45">
      <c r="A22" s="8" t="s">
        <v>3</v>
      </c>
      <c r="B22" s="7"/>
      <c r="C22" s="7"/>
      <c r="D22" s="7"/>
      <c r="E22" s="7"/>
      <c r="F22" s="7"/>
      <c r="G22" s="80"/>
      <c r="H22" s="80"/>
      <c r="I22" s="6"/>
      <c r="J22" s="125">
        <v>277.27999999999997</v>
      </c>
    </row>
    <row r="23" spans="1:10" ht="30" x14ac:dyDescent="0.45">
      <c r="A23" s="8" t="s">
        <v>2</v>
      </c>
      <c r="B23" s="7"/>
      <c r="C23" s="7"/>
      <c r="D23" s="7"/>
      <c r="E23" s="7"/>
      <c r="F23" s="7"/>
      <c r="G23" s="80"/>
      <c r="H23" s="80"/>
      <c r="I23" s="6"/>
      <c r="J23" s="124">
        <v>114383.26</v>
      </c>
    </row>
    <row r="24" spans="1:10" ht="30" x14ac:dyDescent="0.45">
      <c r="A24" s="8" t="s">
        <v>535</v>
      </c>
      <c r="B24" s="7"/>
      <c r="C24" s="7"/>
      <c r="D24" s="7"/>
      <c r="E24" s="7"/>
      <c r="F24" s="7"/>
      <c r="G24" s="80"/>
      <c r="H24" s="80"/>
      <c r="I24" s="6"/>
      <c r="J24" s="124">
        <v>1444.25</v>
      </c>
    </row>
    <row r="25" spans="1:10" ht="30" x14ac:dyDescent="0.45">
      <c r="A25" s="8" t="s">
        <v>0</v>
      </c>
      <c r="B25" s="7"/>
      <c r="C25" s="7"/>
      <c r="D25" s="7"/>
      <c r="E25" s="7"/>
      <c r="F25" s="7"/>
      <c r="G25" s="80"/>
      <c r="H25" s="80"/>
      <c r="I25" s="6"/>
      <c r="J25" s="123">
        <f>J14+J15+J21-I20+J24</f>
        <v>114660.54</v>
      </c>
    </row>
  </sheetData>
  <autoFilter ref="A16:J25">
    <filterColumn colId="3" showButton="0"/>
    <filterColumn colId="4" showButton="0"/>
  </autoFilter>
  <mergeCells count="28">
    <mergeCell ref="A21:I21"/>
    <mergeCell ref="A22:I22"/>
    <mergeCell ref="A23:I23"/>
    <mergeCell ref="A24:I24"/>
    <mergeCell ref="A25:I25"/>
    <mergeCell ref="A13:J13"/>
    <mergeCell ref="A14:I14"/>
    <mergeCell ref="A15:I15"/>
    <mergeCell ref="D16:F16"/>
    <mergeCell ref="D18:F18"/>
    <mergeCell ref="D19:F19"/>
    <mergeCell ref="A20:H20"/>
    <mergeCell ref="D17:F17"/>
    <mergeCell ref="A6:J6"/>
    <mergeCell ref="A7:J7"/>
    <mergeCell ref="A8:C8"/>
    <mergeCell ref="D8:J8"/>
    <mergeCell ref="A9:J9"/>
    <mergeCell ref="A10:D10"/>
    <mergeCell ref="I10:J11"/>
    <mergeCell ref="A11:D11"/>
    <mergeCell ref="A12:J12"/>
    <mergeCell ref="A5:J5"/>
    <mergeCell ref="A1:H1"/>
    <mergeCell ref="I1:J4"/>
    <mergeCell ref="A2:H2"/>
    <mergeCell ref="A3:H3"/>
    <mergeCell ref="A4:H4"/>
  </mergeCells>
  <pageMargins left="0.51181102362204722" right="0.51181102362204722" top="0.35433070866141736" bottom="0.35433070866141736" header="0.31496062992125984" footer="0.31496062992125984"/>
  <pageSetup paperSize="9" scale="26" orientation="landscape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Figura do Microsoft Word 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828675</xdr:colOff>
                <xdr:row>4</xdr:row>
                <xdr:rowOff>0</xdr:rowOff>
              </to>
            </anchor>
          </objectPr>
        </oleObject>
      </mc:Choice>
      <mc:Fallback>
        <oleObject progId="Figura do Microsoft Word " shapeId="204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O403"/>
  <sheetViews>
    <sheetView tabSelected="1" zoomScale="40" zoomScaleNormal="40" zoomScaleSheetLayoutView="40" zoomScalePageLayoutView="40" workbookViewId="0">
      <selection activeCell="A11" sqref="A11:D11"/>
    </sheetView>
  </sheetViews>
  <sheetFormatPr defaultColWidth="9.140625" defaultRowHeight="28.5" customHeight="1" x14ac:dyDescent="0.25"/>
  <cols>
    <col min="1" max="1" width="29.7109375" customWidth="1"/>
    <col min="2" max="2" width="41.42578125" style="3" customWidth="1"/>
    <col min="3" max="3" width="138" style="2" customWidth="1"/>
    <col min="4" max="4" width="9.140625" customWidth="1"/>
    <col min="5" max="5" width="16.140625" customWidth="1"/>
    <col min="6" max="6" width="117.42578125" customWidth="1"/>
    <col min="7" max="7" width="85.140625" customWidth="1"/>
    <col min="8" max="8" width="79.42578125" customWidth="1"/>
    <col min="9" max="9" width="89.5703125" hidden="1" customWidth="1"/>
    <col min="10" max="10" width="37.28515625" bestFit="1" customWidth="1"/>
    <col min="11" max="11" width="39.85546875" style="1" bestFit="1" customWidth="1"/>
  </cols>
  <sheetData>
    <row r="1" spans="1:11" s="4" customFormat="1" ht="28.5" customHeight="1" x14ac:dyDescent="0.25">
      <c r="A1" s="122" t="s">
        <v>534</v>
      </c>
      <c r="B1" s="121"/>
      <c r="C1" s="121"/>
      <c r="D1" s="121"/>
      <c r="E1" s="121"/>
      <c r="F1" s="121"/>
      <c r="G1" s="121"/>
      <c r="H1" s="121"/>
      <c r="I1" s="120"/>
      <c r="J1" s="119" t="s">
        <v>533</v>
      </c>
      <c r="K1" s="118"/>
    </row>
    <row r="2" spans="1:11" s="4" customFormat="1" ht="28.5" customHeight="1" x14ac:dyDescent="0.25">
      <c r="A2" s="117" t="s">
        <v>532</v>
      </c>
      <c r="B2" s="116"/>
      <c r="C2" s="116"/>
      <c r="D2" s="116"/>
      <c r="E2" s="116"/>
      <c r="F2" s="116"/>
      <c r="G2" s="116"/>
      <c r="H2" s="116"/>
      <c r="I2" s="115"/>
      <c r="J2" s="111"/>
      <c r="K2" s="110"/>
    </row>
    <row r="3" spans="1:11" s="4" customFormat="1" ht="28.5" customHeight="1" x14ac:dyDescent="0.25">
      <c r="A3" s="114" t="s">
        <v>531</v>
      </c>
      <c r="B3" s="113"/>
      <c r="C3" s="113"/>
      <c r="D3" s="113"/>
      <c r="E3" s="113"/>
      <c r="F3" s="113"/>
      <c r="G3" s="113"/>
      <c r="H3" s="113"/>
      <c r="I3" s="112"/>
      <c r="J3" s="111"/>
      <c r="K3" s="110"/>
    </row>
    <row r="4" spans="1:11" s="4" customFormat="1" ht="28.5" customHeight="1" thickBot="1" x14ac:dyDescent="0.35">
      <c r="A4" s="109"/>
      <c r="B4" s="108"/>
      <c r="C4" s="108"/>
      <c r="D4" s="108"/>
      <c r="E4" s="108"/>
      <c r="F4" s="108"/>
      <c r="G4" s="108"/>
      <c r="H4" s="108"/>
      <c r="I4" s="107"/>
      <c r="J4" s="106"/>
      <c r="K4" s="105"/>
    </row>
    <row r="5" spans="1:11" s="4" customFormat="1" ht="28.5" customHeight="1" thickBot="1" x14ac:dyDescent="0.5">
      <c r="A5" s="104" t="s">
        <v>530</v>
      </c>
      <c r="B5" s="103"/>
      <c r="C5" s="103"/>
      <c r="D5" s="103"/>
      <c r="E5" s="103"/>
      <c r="F5" s="103"/>
      <c r="G5" s="103"/>
      <c r="H5" s="103"/>
      <c r="I5" s="103"/>
      <c r="J5" s="101"/>
      <c r="K5" s="100"/>
    </row>
    <row r="6" spans="1:11" s="4" customFormat="1" ht="28.5" customHeight="1" thickBot="1" x14ac:dyDescent="0.5">
      <c r="A6" s="102"/>
      <c r="B6" s="101"/>
      <c r="C6" s="101"/>
      <c r="D6" s="101"/>
      <c r="E6" s="101"/>
      <c r="F6" s="101"/>
      <c r="G6" s="101"/>
      <c r="H6" s="101"/>
      <c r="I6" s="101"/>
      <c r="J6" s="101"/>
      <c r="K6" s="100"/>
    </row>
    <row r="7" spans="1:11" s="4" customFormat="1" ht="28.5" customHeight="1" x14ac:dyDescent="0.45">
      <c r="A7" s="99" t="s">
        <v>529</v>
      </c>
      <c r="B7" s="98"/>
      <c r="C7" s="98"/>
      <c r="D7" s="98"/>
      <c r="E7" s="98"/>
      <c r="F7" s="98"/>
      <c r="G7" s="98"/>
      <c r="H7" s="98"/>
      <c r="I7" s="98"/>
      <c r="J7" s="98"/>
      <c r="K7" s="97"/>
    </row>
    <row r="8" spans="1:11" s="4" customFormat="1" ht="28.5" customHeight="1" x14ac:dyDescent="0.45">
      <c r="A8" s="96" t="s">
        <v>528</v>
      </c>
      <c r="B8" s="95"/>
      <c r="C8" s="95"/>
      <c r="D8" s="94" t="s">
        <v>527</v>
      </c>
      <c r="E8" s="93"/>
      <c r="F8" s="93"/>
      <c r="G8" s="93"/>
      <c r="H8" s="93"/>
      <c r="I8" s="93"/>
      <c r="J8" s="93"/>
      <c r="K8" s="92"/>
    </row>
    <row r="9" spans="1:11" s="4" customFormat="1" ht="28.5" customHeight="1" x14ac:dyDescent="0.45">
      <c r="A9" s="81" t="s">
        <v>526</v>
      </c>
      <c r="B9" s="80"/>
      <c r="C9" s="80"/>
      <c r="D9" s="80"/>
      <c r="E9" s="80"/>
      <c r="F9" s="80"/>
      <c r="G9" s="80"/>
      <c r="H9" s="80"/>
      <c r="I9" s="80"/>
      <c r="J9" s="80"/>
      <c r="K9" s="79"/>
    </row>
    <row r="10" spans="1:11" s="4" customFormat="1" ht="28.5" customHeight="1" x14ac:dyDescent="0.45">
      <c r="A10" s="87" t="s">
        <v>525</v>
      </c>
      <c r="B10" s="91"/>
      <c r="C10" s="90"/>
      <c r="D10" s="89"/>
      <c r="E10" s="87" t="s">
        <v>524</v>
      </c>
      <c r="F10" s="88"/>
      <c r="G10" s="88"/>
      <c r="H10" s="88"/>
      <c r="I10" s="88"/>
      <c r="J10" s="87" t="s">
        <v>523</v>
      </c>
      <c r="K10" s="86"/>
    </row>
    <row r="11" spans="1:11" s="4" customFormat="1" ht="28.5" customHeight="1" x14ac:dyDescent="0.45">
      <c r="A11" s="75" t="s">
        <v>9</v>
      </c>
      <c r="B11" s="74"/>
      <c r="C11" s="74"/>
      <c r="D11" s="73"/>
      <c r="E11" s="85">
        <v>3997</v>
      </c>
      <c r="F11" s="84"/>
      <c r="G11" s="84"/>
      <c r="H11" s="84"/>
      <c r="I11" s="84"/>
      <c r="J11" s="83" t="s">
        <v>522</v>
      </c>
      <c r="K11" s="82"/>
    </row>
    <row r="12" spans="1:11" s="4" customFormat="1" ht="28.5" customHeight="1" x14ac:dyDescent="0.45">
      <c r="A12" s="81" t="s">
        <v>521</v>
      </c>
      <c r="B12" s="80"/>
      <c r="C12" s="80"/>
      <c r="D12" s="80"/>
      <c r="E12" s="80"/>
      <c r="F12" s="80"/>
      <c r="G12" s="80"/>
      <c r="H12" s="80"/>
      <c r="I12" s="80"/>
      <c r="J12" s="80"/>
      <c r="K12" s="79"/>
    </row>
    <row r="13" spans="1:11" s="4" customFormat="1" ht="28.5" customHeight="1" x14ac:dyDescent="0.45">
      <c r="A13" s="81" t="s">
        <v>520</v>
      </c>
      <c r="B13" s="80"/>
      <c r="C13" s="80"/>
      <c r="D13" s="80"/>
      <c r="E13" s="80"/>
      <c r="F13" s="80"/>
      <c r="G13" s="80"/>
      <c r="H13" s="80"/>
      <c r="I13" s="80"/>
      <c r="J13" s="80"/>
      <c r="K13" s="79"/>
    </row>
    <row r="14" spans="1:11" ht="28.5" customHeight="1" x14ac:dyDescent="0.45">
      <c r="A14" s="78" t="s">
        <v>519</v>
      </c>
      <c r="B14" s="77"/>
      <c r="C14" s="77"/>
      <c r="D14" s="77"/>
      <c r="E14" s="77"/>
      <c r="F14" s="77"/>
      <c r="G14" s="77"/>
      <c r="H14" s="77"/>
      <c r="I14" s="77"/>
      <c r="J14" s="76"/>
      <c r="K14" s="72">
        <v>745.37</v>
      </c>
    </row>
    <row r="15" spans="1:11" ht="28.15" customHeight="1" x14ac:dyDescent="0.45">
      <c r="A15" s="75" t="s">
        <v>518</v>
      </c>
      <c r="B15" s="74"/>
      <c r="C15" s="74"/>
      <c r="D15" s="74"/>
      <c r="E15" s="74"/>
      <c r="F15" s="74"/>
      <c r="G15" s="74"/>
      <c r="H15" s="74"/>
      <c r="I15" s="74"/>
      <c r="J15" s="73"/>
      <c r="K15" s="72">
        <v>5730858.71</v>
      </c>
    </row>
    <row r="16" spans="1:11" ht="28.15" customHeight="1" x14ac:dyDescent="0.25">
      <c r="A16" s="66" t="s">
        <v>517</v>
      </c>
      <c r="B16" s="71" t="s">
        <v>516</v>
      </c>
      <c r="C16" s="66" t="s">
        <v>515</v>
      </c>
      <c r="D16" s="70" t="s">
        <v>514</v>
      </c>
      <c r="E16" s="69"/>
      <c r="F16" s="68"/>
      <c r="G16" s="67" t="s">
        <v>513</v>
      </c>
      <c r="H16" s="67" t="s">
        <v>512</v>
      </c>
      <c r="I16" s="67" t="s">
        <v>511</v>
      </c>
      <c r="J16" s="66" t="s">
        <v>510</v>
      </c>
      <c r="K16" s="65" t="s">
        <v>4</v>
      </c>
    </row>
    <row r="17" spans="1:11" ht="28.5" customHeight="1" x14ac:dyDescent="0.25">
      <c r="A17" s="21">
        <v>45992</v>
      </c>
      <c r="B17" s="20" t="s">
        <v>112</v>
      </c>
      <c r="C17" s="37" t="s">
        <v>111</v>
      </c>
      <c r="D17" s="22" t="s">
        <v>110</v>
      </c>
      <c r="E17" s="22"/>
      <c r="F17" s="22"/>
      <c r="G17" s="15" t="s">
        <v>110</v>
      </c>
      <c r="H17" s="15" t="s">
        <v>110</v>
      </c>
      <c r="I17" s="35"/>
      <c r="J17" s="15"/>
      <c r="K17" s="15">
        <v>4200764.78</v>
      </c>
    </row>
    <row r="18" spans="1:11" ht="28.5" customHeight="1" x14ac:dyDescent="0.25">
      <c r="A18" s="21">
        <v>45992</v>
      </c>
      <c r="B18" s="20" t="s">
        <v>509</v>
      </c>
      <c r="C18" s="52" t="s">
        <v>508</v>
      </c>
      <c r="D18" s="18" t="s">
        <v>507</v>
      </c>
      <c r="E18" s="18"/>
      <c r="F18" s="18"/>
      <c r="G18" s="48" t="s">
        <v>30</v>
      </c>
      <c r="H18" s="48" t="s">
        <v>66</v>
      </c>
      <c r="I18" s="35"/>
      <c r="J18" s="42">
        <v>200</v>
      </c>
      <c r="K18" s="42"/>
    </row>
    <row r="19" spans="1:11" ht="28.5" customHeight="1" x14ac:dyDescent="0.25">
      <c r="A19" s="21">
        <v>45992</v>
      </c>
      <c r="B19" s="20" t="s">
        <v>506</v>
      </c>
      <c r="C19" s="37" t="s">
        <v>347</v>
      </c>
      <c r="D19" s="22" t="s">
        <v>42</v>
      </c>
      <c r="E19" s="22"/>
      <c r="F19" s="22"/>
      <c r="G19" s="15" t="s">
        <v>23</v>
      </c>
      <c r="H19" s="15" t="s">
        <v>41</v>
      </c>
      <c r="I19" s="17"/>
      <c r="J19" s="35">
        <v>1000</v>
      </c>
      <c r="K19" s="42"/>
    </row>
    <row r="20" spans="1:11" ht="30" customHeight="1" x14ac:dyDescent="0.25">
      <c r="A20" s="21">
        <v>45992</v>
      </c>
      <c r="B20" s="20" t="s">
        <v>505</v>
      </c>
      <c r="C20" s="19" t="s">
        <v>104</v>
      </c>
      <c r="D20" s="18" t="s">
        <v>103</v>
      </c>
      <c r="E20" s="18"/>
      <c r="F20" s="18"/>
      <c r="G20" s="20" t="s">
        <v>23</v>
      </c>
      <c r="H20" s="20" t="s">
        <v>71</v>
      </c>
      <c r="I20" s="17"/>
      <c r="J20" s="35">
        <v>299.89999999999998</v>
      </c>
      <c r="K20" s="42"/>
    </row>
    <row r="21" spans="1:11" ht="30" customHeight="1" x14ac:dyDescent="0.45">
      <c r="A21" s="21">
        <v>45992</v>
      </c>
      <c r="B21" s="20" t="s">
        <v>504</v>
      </c>
      <c r="C21" s="19" t="s">
        <v>104</v>
      </c>
      <c r="D21" s="18" t="s">
        <v>103</v>
      </c>
      <c r="E21" s="18"/>
      <c r="F21" s="18"/>
      <c r="G21" s="64" t="s">
        <v>23</v>
      </c>
      <c r="H21" s="20" t="s">
        <v>71</v>
      </c>
      <c r="I21" s="17"/>
      <c r="J21" s="35">
        <v>1252.58</v>
      </c>
      <c r="K21" s="42"/>
    </row>
    <row r="22" spans="1:11" ht="30" customHeight="1" x14ac:dyDescent="0.25">
      <c r="A22" s="21">
        <v>45992</v>
      </c>
      <c r="B22" s="20" t="s">
        <v>503</v>
      </c>
      <c r="C22" s="19" t="s">
        <v>104</v>
      </c>
      <c r="D22" s="18" t="s">
        <v>103</v>
      </c>
      <c r="E22" s="18"/>
      <c r="F22" s="18"/>
      <c r="G22" s="20" t="s">
        <v>23</v>
      </c>
      <c r="H22" s="20" t="s">
        <v>71</v>
      </c>
      <c r="I22" s="17"/>
      <c r="J22" s="35">
        <v>299.89999999999998</v>
      </c>
      <c r="K22" s="42"/>
    </row>
    <row r="23" spans="1:11" s="34" customFormat="1" ht="30" customHeight="1" x14ac:dyDescent="0.45">
      <c r="A23" s="21">
        <v>45992</v>
      </c>
      <c r="B23" s="20" t="s">
        <v>502</v>
      </c>
      <c r="C23" s="19" t="s">
        <v>104</v>
      </c>
      <c r="D23" s="18" t="s">
        <v>103</v>
      </c>
      <c r="E23" s="18"/>
      <c r="F23" s="18"/>
      <c r="G23" s="30" t="s">
        <v>23</v>
      </c>
      <c r="H23" s="15" t="s">
        <v>71</v>
      </c>
      <c r="I23" s="35"/>
      <c r="J23" s="35">
        <v>299.89999999999998</v>
      </c>
      <c r="K23" s="42"/>
    </row>
    <row r="24" spans="1:11" ht="28.5" customHeight="1" x14ac:dyDescent="0.45">
      <c r="A24" s="21">
        <v>45992</v>
      </c>
      <c r="B24" s="20" t="s">
        <v>501</v>
      </c>
      <c r="C24" s="63" t="s">
        <v>500</v>
      </c>
      <c r="D24" s="22" t="s">
        <v>499</v>
      </c>
      <c r="E24" s="22"/>
      <c r="F24" s="22"/>
      <c r="G24" s="15" t="s">
        <v>45</v>
      </c>
      <c r="H24" s="15" t="s">
        <v>44</v>
      </c>
      <c r="I24" s="35"/>
      <c r="J24" s="35">
        <v>9531.6</v>
      </c>
      <c r="K24" s="35"/>
    </row>
    <row r="25" spans="1:11" ht="28.5" customHeight="1" x14ac:dyDescent="0.25">
      <c r="A25" s="21">
        <v>45992</v>
      </c>
      <c r="B25" s="20" t="s">
        <v>498</v>
      </c>
      <c r="C25" s="25" t="s">
        <v>256</v>
      </c>
      <c r="D25" s="22" t="s">
        <v>121</v>
      </c>
      <c r="E25" s="22"/>
      <c r="F25" s="22"/>
      <c r="G25" s="15" t="s">
        <v>30</v>
      </c>
      <c r="H25" s="15" t="s">
        <v>29</v>
      </c>
      <c r="I25" s="35"/>
      <c r="J25" s="35">
        <v>479.4</v>
      </c>
      <c r="K25" s="35"/>
    </row>
    <row r="26" spans="1:11" ht="28.5" customHeight="1" x14ac:dyDescent="0.45">
      <c r="A26" s="21">
        <v>45992</v>
      </c>
      <c r="B26" s="20" t="s">
        <v>15</v>
      </c>
      <c r="C26" s="23" t="s">
        <v>14</v>
      </c>
      <c r="D26" s="22" t="s">
        <v>497</v>
      </c>
      <c r="E26" s="22"/>
      <c r="F26" s="22"/>
      <c r="G26" s="30" t="s">
        <v>12</v>
      </c>
      <c r="H26" s="15" t="s">
        <v>11</v>
      </c>
      <c r="I26" s="35"/>
      <c r="J26" s="35">
        <f>1889.4-J27</f>
        <v>1809</v>
      </c>
      <c r="K26" s="35"/>
    </row>
    <row r="27" spans="1:11" ht="28.5" customHeight="1" x14ac:dyDescent="0.25">
      <c r="A27" s="21">
        <v>45992</v>
      </c>
      <c r="B27" s="20" t="s">
        <v>15</v>
      </c>
      <c r="C27" s="23" t="s">
        <v>14</v>
      </c>
      <c r="D27" s="22" t="s">
        <v>496</v>
      </c>
      <c r="E27" s="22"/>
      <c r="F27" s="22"/>
      <c r="G27" s="15" t="s">
        <v>12</v>
      </c>
      <c r="H27" s="15" t="s">
        <v>11</v>
      </c>
      <c r="I27" s="35"/>
      <c r="J27" s="35">
        <f>13.4+6.7+20.1+33.5+6.7</f>
        <v>80.400000000000006</v>
      </c>
      <c r="K27" s="35"/>
    </row>
    <row r="28" spans="1:11" ht="28.5" customHeight="1" x14ac:dyDescent="0.25">
      <c r="A28" s="21">
        <v>45992</v>
      </c>
      <c r="B28" s="20" t="s">
        <v>495</v>
      </c>
      <c r="C28" s="25" t="s">
        <v>256</v>
      </c>
      <c r="D28" s="22" t="s">
        <v>494</v>
      </c>
      <c r="E28" s="22"/>
      <c r="F28" s="22"/>
      <c r="G28" s="15" t="s">
        <v>30</v>
      </c>
      <c r="H28" s="15" t="s">
        <v>29</v>
      </c>
      <c r="I28" s="35"/>
      <c r="J28" s="35">
        <v>123.36</v>
      </c>
      <c r="K28" s="35"/>
    </row>
    <row r="29" spans="1:11" ht="30" customHeight="1" x14ac:dyDescent="0.25">
      <c r="A29" s="21">
        <v>45992</v>
      </c>
      <c r="B29" s="20" t="s">
        <v>493</v>
      </c>
      <c r="C29" s="19" t="s">
        <v>492</v>
      </c>
      <c r="D29" s="22" t="s">
        <v>491</v>
      </c>
      <c r="E29" s="22"/>
      <c r="F29" s="22"/>
      <c r="G29" s="15" t="s">
        <v>30</v>
      </c>
      <c r="H29" s="15" t="s">
        <v>29</v>
      </c>
      <c r="I29" s="35"/>
      <c r="J29" s="35">
        <v>1175.8900000000001</v>
      </c>
      <c r="K29" s="35"/>
    </row>
    <row r="30" spans="1:11" ht="30" customHeight="1" x14ac:dyDescent="0.25">
      <c r="A30" s="21">
        <v>45992</v>
      </c>
      <c r="B30" s="20" t="s">
        <v>490</v>
      </c>
      <c r="C30" s="25" t="s">
        <v>489</v>
      </c>
      <c r="D30" s="22" t="s">
        <v>488</v>
      </c>
      <c r="E30" s="22"/>
      <c r="F30" s="22"/>
      <c r="G30" s="15" t="s">
        <v>7</v>
      </c>
      <c r="H30" s="15" t="s">
        <v>17</v>
      </c>
      <c r="I30" s="35"/>
      <c r="J30" s="35">
        <v>133.94</v>
      </c>
      <c r="K30" s="35"/>
    </row>
    <row r="31" spans="1:11" ht="30" customHeight="1" x14ac:dyDescent="0.25">
      <c r="A31" s="21">
        <v>45992</v>
      </c>
      <c r="B31" s="20" t="s">
        <v>487</v>
      </c>
      <c r="C31" s="25" t="s">
        <v>39</v>
      </c>
      <c r="D31" s="22" t="s">
        <v>42</v>
      </c>
      <c r="E31" s="59"/>
      <c r="F31" s="59"/>
      <c r="G31" s="15" t="s">
        <v>23</v>
      </c>
      <c r="H31" s="15" t="s">
        <v>41</v>
      </c>
      <c r="I31" s="35"/>
      <c r="J31" s="35">
        <v>10194</v>
      </c>
      <c r="K31" s="35"/>
    </row>
    <row r="32" spans="1:11" s="34" customFormat="1" ht="30" customHeight="1" x14ac:dyDescent="0.45">
      <c r="A32" s="21">
        <v>45992</v>
      </c>
      <c r="B32" s="20" t="s">
        <v>10</v>
      </c>
      <c r="C32" s="25" t="s">
        <v>9</v>
      </c>
      <c r="D32" s="22" t="s">
        <v>8</v>
      </c>
      <c r="E32" s="22"/>
      <c r="F32" s="22"/>
      <c r="G32" s="24" t="s">
        <v>7</v>
      </c>
      <c r="H32" s="15" t="s">
        <v>6</v>
      </c>
      <c r="I32" s="35"/>
      <c r="J32" s="35">
        <v>39.950000000000003</v>
      </c>
      <c r="K32" s="35"/>
    </row>
    <row r="33" spans="1:11" ht="30" customHeight="1" x14ac:dyDescent="0.25">
      <c r="A33" s="21">
        <v>45992</v>
      </c>
      <c r="B33" s="20" t="s">
        <v>10</v>
      </c>
      <c r="C33" s="25" t="s">
        <v>9</v>
      </c>
      <c r="D33" s="22" t="s">
        <v>8</v>
      </c>
      <c r="E33" s="59"/>
      <c r="F33" s="59"/>
      <c r="G33" s="15" t="s">
        <v>7</v>
      </c>
      <c r="H33" s="20" t="s">
        <v>6</v>
      </c>
      <c r="I33" s="35"/>
      <c r="J33" s="35">
        <v>17.5</v>
      </c>
      <c r="K33" s="35"/>
    </row>
    <row r="34" spans="1:11" ht="30" customHeight="1" x14ac:dyDescent="0.25">
      <c r="A34" s="21">
        <v>45992</v>
      </c>
      <c r="B34" s="20" t="s">
        <v>10</v>
      </c>
      <c r="C34" s="23" t="s">
        <v>9</v>
      </c>
      <c r="D34" s="22" t="s">
        <v>8</v>
      </c>
      <c r="E34" s="22"/>
      <c r="F34" s="22"/>
      <c r="G34" s="15" t="s">
        <v>7</v>
      </c>
      <c r="H34" s="15" t="s">
        <v>6</v>
      </c>
      <c r="I34" s="17"/>
      <c r="J34" s="16">
        <v>20</v>
      </c>
      <c r="K34" s="35"/>
    </row>
    <row r="35" spans="1:11" s="34" customFormat="1" ht="30" customHeight="1" x14ac:dyDescent="0.25">
      <c r="A35" s="21">
        <v>45993</v>
      </c>
      <c r="B35" s="20" t="s">
        <v>486</v>
      </c>
      <c r="C35" s="25" t="s">
        <v>243</v>
      </c>
      <c r="D35" s="22" t="s">
        <v>42</v>
      </c>
      <c r="E35" s="22"/>
      <c r="F35" s="22"/>
      <c r="G35" s="15" t="s">
        <v>7</v>
      </c>
      <c r="H35" s="15" t="s">
        <v>41</v>
      </c>
      <c r="I35" s="35"/>
      <c r="J35" s="16">
        <v>960</v>
      </c>
      <c r="K35" s="16"/>
    </row>
    <row r="36" spans="1:11" ht="30" customHeight="1" x14ac:dyDescent="0.25">
      <c r="A36" s="21">
        <v>45993</v>
      </c>
      <c r="B36" s="20" t="s">
        <v>485</v>
      </c>
      <c r="C36" s="62" t="s">
        <v>117</v>
      </c>
      <c r="D36" s="22" t="s">
        <v>103</v>
      </c>
      <c r="E36" s="22"/>
      <c r="F36" s="22"/>
      <c r="G36" s="38" t="s">
        <v>23</v>
      </c>
      <c r="H36" s="15" t="s">
        <v>71</v>
      </c>
      <c r="I36" s="35"/>
      <c r="J36" s="35">
        <v>1000</v>
      </c>
      <c r="K36" s="35"/>
    </row>
    <row r="37" spans="1:11" ht="30" customHeight="1" x14ac:dyDescent="0.25">
      <c r="A37" s="21">
        <v>45994</v>
      </c>
      <c r="B37" s="20" t="s">
        <v>484</v>
      </c>
      <c r="C37" s="23" t="s">
        <v>79</v>
      </c>
      <c r="D37" s="22" t="s">
        <v>483</v>
      </c>
      <c r="E37" s="59"/>
      <c r="F37" s="59"/>
      <c r="G37" s="15" t="s">
        <v>12</v>
      </c>
      <c r="H37" s="20" t="s">
        <v>11</v>
      </c>
      <c r="I37" s="35"/>
      <c r="J37" s="35"/>
      <c r="K37" s="35">
        <v>520</v>
      </c>
    </row>
    <row r="38" spans="1:11" ht="30" customHeight="1" x14ac:dyDescent="0.25">
      <c r="A38" s="21">
        <v>45994</v>
      </c>
      <c r="B38" s="20" t="s">
        <v>482</v>
      </c>
      <c r="C38" s="23" t="s">
        <v>36</v>
      </c>
      <c r="D38" s="22" t="s">
        <v>35</v>
      </c>
      <c r="E38" s="22"/>
      <c r="F38" s="22"/>
      <c r="G38" s="38" t="s">
        <v>34</v>
      </c>
      <c r="H38" s="15" t="s">
        <v>17</v>
      </c>
      <c r="I38" s="35"/>
      <c r="J38" s="35">
        <v>9385.93</v>
      </c>
      <c r="K38" s="35"/>
    </row>
    <row r="39" spans="1:11" ht="30" customHeight="1" x14ac:dyDescent="0.25">
      <c r="A39" s="21">
        <v>45994</v>
      </c>
      <c r="B39" s="20" t="s">
        <v>481</v>
      </c>
      <c r="C39" s="25" t="s">
        <v>480</v>
      </c>
      <c r="D39" s="22" t="s">
        <v>121</v>
      </c>
      <c r="E39" s="22"/>
      <c r="F39" s="22"/>
      <c r="G39" s="15" t="s">
        <v>30</v>
      </c>
      <c r="H39" s="15" t="s">
        <v>29</v>
      </c>
      <c r="I39" s="35"/>
      <c r="J39" s="35">
        <v>301.89999999999998</v>
      </c>
      <c r="K39" s="35"/>
    </row>
    <row r="40" spans="1:11" s="34" customFormat="1" ht="30" customHeight="1" x14ac:dyDescent="0.45">
      <c r="A40" s="21">
        <v>45995</v>
      </c>
      <c r="B40" s="20" t="s">
        <v>479</v>
      </c>
      <c r="C40" s="19" t="s">
        <v>104</v>
      </c>
      <c r="D40" s="22" t="s">
        <v>103</v>
      </c>
      <c r="E40" s="22"/>
      <c r="F40" s="22"/>
      <c r="G40" s="30" t="s">
        <v>23</v>
      </c>
      <c r="H40" s="15" t="s">
        <v>71</v>
      </c>
      <c r="I40" s="17"/>
      <c r="J40" s="35">
        <v>280</v>
      </c>
      <c r="K40" s="35"/>
    </row>
    <row r="41" spans="1:11" s="34" customFormat="1" ht="30" customHeight="1" x14ac:dyDescent="0.25">
      <c r="A41" s="21">
        <v>45995</v>
      </c>
      <c r="B41" s="20" t="s">
        <v>478</v>
      </c>
      <c r="C41" s="19" t="s">
        <v>104</v>
      </c>
      <c r="D41" s="22" t="s">
        <v>103</v>
      </c>
      <c r="E41" s="22"/>
      <c r="F41" s="22"/>
      <c r="G41" s="38" t="s">
        <v>23</v>
      </c>
      <c r="H41" s="15" t="s">
        <v>71</v>
      </c>
      <c r="I41" s="35"/>
      <c r="J41" s="35">
        <v>1738.87</v>
      </c>
      <c r="K41" s="35"/>
    </row>
    <row r="42" spans="1:11" ht="30" customHeight="1" x14ac:dyDescent="0.25">
      <c r="A42" s="21">
        <v>45995</v>
      </c>
      <c r="B42" s="20" t="s">
        <v>477</v>
      </c>
      <c r="C42" s="19" t="s">
        <v>104</v>
      </c>
      <c r="D42" s="22" t="s">
        <v>103</v>
      </c>
      <c r="E42" s="22"/>
      <c r="F42" s="22"/>
      <c r="G42" s="38" t="s">
        <v>23</v>
      </c>
      <c r="H42" s="15" t="s">
        <v>71</v>
      </c>
      <c r="I42" s="35"/>
      <c r="J42" s="35">
        <v>1700</v>
      </c>
      <c r="K42" s="35"/>
    </row>
    <row r="43" spans="1:11" s="34" customFormat="1" ht="30" customHeight="1" x14ac:dyDescent="0.45">
      <c r="A43" s="21">
        <v>45995</v>
      </c>
      <c r="B43" s="20" t="s">
        <v>476</v>
      </c>
      <c r="C43" s="23" t="s">
        <v>115</v>
      </c>
      <c r="D43" s="22" t="s">
        <v>475</v>
      </c>
      <c r="E43" s="22"/>
      <c r="F43" s="22"/>
      <c r="G43" s="30" t="s">
        <v>30</v>
      </c>
      <c r="H43" s="15" t="s">
        <v>29</v>
      </c>
      <c r="I43" s="15" t="s">
        <v>474</v>
      </c>
      <c r="J43" s="35">
        <v>1792.43</v>
      </c>
      <c r="K43" s="35"/>
    </row>
    <row r="44" spans="1:11" ht="30" customHeight="1" x14ac:dyDescent="0.25">
      <c r="A44" s="21">
        <v>45996</v>
      </c>
      <c r="B44" s="20" t="s">
        <v>472</v>
      </c>
      <c r="C44" s="26" t="s">
        <v>9</v>
      </c>
      <c r="D44" s="22" t="s">
        <v>473</v>
      </c>
      <c r="E44" s="22"/>
      <c r="F44" s="22"/>
      <c r="G44" s="15" t="s">
        <v>12</v>
      </c>
      <c r="H44" s="15" t="s">
        <v>11</v>
      </c>
      <c r="I44" s="35"/>
      <c r="J44" s="35">
        <f>830628.58-J45</f>
        <v>766461.66999999993</v>
      </c>
      <c r="K44" s="35"/>
    </row>
    <row r="45" spans="1:11" ht="30" customHeight="1" x14ac:dyDescent="0.25">
      <c r="A45" s="21">
        <v>45996</v>
      </c>
      <c r="B45" s="20" t="s">
        <v>472</v>
      </c>
      <c r="C45" s="26" t="s">
        <v>9</v>
      </c>
      <c r="D45" s="22" t="s">
        <v>471</v>
      </c>
      <c r="E45" s="22"/>
      <c r="F45" s="22"/>
      <c r="G45" s="15" t="s">
        <v>12</v>
      </c>
      <c r="H45" s="15" t="s">
        <v>11</v>
      </c>
      <c r="I45" s="35"/>
      <c r="J45" s="35">
        <f>6250.35+6323.76+2929.46+23200.96+25462.38</f>
        <v>64166.91</v>
      </c>
      <c r="K45" s="61"/>
    </row>
    <row r="46" spans="1:11" ht="30" customHeight="1" x14ac:dyDescent="0.25">
      <c r="A46" s="21">
        <v>45996</v>
      </c>
      <c r="B46" s="20" t="s">
        <v>470</v>
      </c>
      <c r="C46" s="26" t="s">
        <v>469</v>
      </c>
      <c r="D46" s="22" t="s">
        <v>468</v>
      </c>
      <c r="E46" s="22"/>
      <c r="F46" s="22"/>
      <c r="G46" s="15" t="s">
        <v>7</v>
      </c>
      <c r="H46" s="15" t="s">
        <v>17</v>
      </c>
      <c r="I46" s="35"/>
      <c r="J46" s="16">
        <v>1100</v>
      </c>
      <c r="K46" s="35"/>
    </row>
    <row r="47" spans="1:11" s="34" customFormat="1" ht="30" customHeight="1" x14ac:dyDescent="0.25">
      <c r="A47" s="60">
        <v>45996</v>
      </c>
      <c r="B47" s="17" t="s">
        <v>112</v>
      </c>
      <c r="C47" s="26" t="s">
        <v>9</v>
      </c>
      <c r="D47" s="41" t="s">
        <v>467</v>
      </c>
      <c r="E47" s="41"/>
      <c r="F47" s="41"/>
      <c r="G47" s="35" t="s">
        <v>12</v>
      </c>
      <c r="H47" s="35" t="s">
        <v>11</v>
      </c>
      <c r="I47" s="35"/>
      <c r="J47" s="35"/>
      <c r="K47" s="35">
        <v>2163.25</v>
      </c>
    </row>
    <row r="48" spans="1:11" s="34" customFormat="1" ht="30" customHeight="1" x14ac:dyDescent="0.25">
      <c r="A48" s="21">
        <v>45996</v>
      </c>
      <c r="B48" s="20" t="s">
        <v>466</v>
      </c>
      <c r="C48" s="54" t="s">
        <v>104</v>
      </c>
      <c r="D48" s="22" t="s">
        <v>103</v>
      </c>
      <c r="E48" s="22"/>
      <c r="F48" s="22"/>
      <c r="G48" s="38" t="s">
        <v>23</v>
      </c>
      <c r="H48" s="15" t="s">
        <v>71</v>
      </c>
      <c r="I48" s="35"/>
      <c r="J48" s="35">
        <v>299.89999999999998</v>
      </c>
      <c r="K48" s="35"/>
    </row>
    <row r="49" spans="1:171" ht="30" customHeight="1" x14ac:dyDescent="0.25">
      <c r="A49" s="21">
        <v>45996</v>
      </c>
      <c r="B49" s="20" t="s">
        <v>465</v>
      </c>
      <c r="C49" s="26" t="s">
        <v>104</v>
      </c>
      <c r="D49" s="22" t="s">
        <v>103</v>
      </c>
      <c r="E49" s="22"/>
      <c r="F49" s="22"/>
      <c r="G49" s="15" t="s">
        <v>23</v>
      </c>
      <c r="H49" s="15" t="s">
        <v>71</v>
      </c>
      <c r="I49" s="35"/>
      <c r="J49" s="16">
        <v>148.4</v>
      </c>
      <c r="K49" s="35"/>
    </row>
    <row r="50" spans="1:171" ht="30" customHeight="1" x14ac:dyDescent="0.25">
      <c r="A50" s="21">
        <v>45996</v>
      </c>
      <c r="B50" s="20" t="s">
        <v>464</v>
      </c>
      <c r="C50" s="23" t="s">
        <v>101</v>
      </c>
      <c r="D50" s="22" t="s">
        <v>100</v>
      </c>
      <c r="E50" s="59"/>
      <c r="F50" s="59"/>
      <c r="G50" s="15" t="s">
        <v>82</v>
      </c>
      <c r="H50" s="15" t="s">
        <v>17</v>
      </c>
      <c r="I50" s="35"/>
      <c r="J50" s="16">
        <v>4050</v>
      </c>
      <c r="K50" s="35"/>
    </row>
    <row r="51" spans="1:171" s="34" customFormat="1" ht="30" customHeight="1" x14ac:dyDescent="0.25">
      <c r="A51" s="21">
        <v>45996</v>
      </c>
      <c r="B51" s="20" t="s">
        <v>458</v>
      </c>
      <c r="C51" s="25" t="s">
        <v>461</v>
      </c>
      <c r="D51" s="22" t="s">
        <v>463</v>
      </c>
      <c r="E51" s="59"/>
      <c r="F51" s="59"/>
      <c r="G51" s="15" t="s">
        <v>12</v>
      </c>
      <c r="H51" s="15" t="s">
        <v>11</v>
      </c>
      <c r="I51" s="35"/>
      <c r="J51" s="16">
        <v>537.74</v>
      </c>
      <c r="K51" s="35"/>
    </row>
    <row r="52" spans="1:171" s="34" customFormat="1" ht="30" customHeight="1" x14ac:dyDescent="0.45">
      <c r="A52" s="21">
        <v>45996</v>
      </c>
      <c r="B52" s="20" t="s">
        <v>458</v>
      </c>
      <c r="C52" s="25" t="s">
        <v>461</v>
      </c>
      <c r="D52" s="22" t="s">
        <v>462</v>
      </c>
      <c r="E52" s="22"/>
      <c r="F52" s="22"/>
      <c r="G52" s="24" t="s">
        <v>12</v>
      </c>
      <c r="H52" s="15" t="s">
        <v>11</v>
      </c>
      <c r="I52" s="35"/>
      <c r="J52" s="35">
        <v>1678.68</v>
      </c>
      <c r="K52" s="35"/>
    </row>
    <row r="53" spans="1:171" s="34" customFormat="1" ht="30" customHeight="1" x14ac:dyDescent="0.25">
      <c r="A53" s="21">
        <v>45996</v>
      </c>
      <c r="B53" s="20" t="s">
        <v>458</v>
      </c>
      <c r="C53" s="25" t="s">
        <v>461</v>
      </c>
      <c r="D53" s="22" t="s">
        <v>460</v>
      </c>
      <c r="E53" s="59"/>
      <c r="F53" s="59"/>
      <c r="G53" s="15" t="s">
        <v>12</v>
      </c>
      <c r="H53" s="20" t="s">
        <v>11</v>
      </c>
      <c r="I53" s="35"/>
      <c r="J53" s="35">
        <v>5166.84</v>
      </c>
      <c r="K53" s="35"/>
    </row>
    <row r="54" spans="1:171" s="34" customFormat="1" ht="30" customHeight="1" x14ac:dyDescent="0.45">
      <c r="A54" s="21">
        <v>45996</v>
      </c>
      <c r="B54" s="20" t="s">
        <v>458</v>
      </c>
      <c r="C54" s="23" t="s">
        <v>9</v>
      </c>
      <c r="D54" s="22" t="s">
        <v>459</v>
      </c>
      <c r="E54" s="22"/>
      <c r="F54" s="22"/>
      <c r="G54" s="24" t="s">
        <v>12</v>
      </c>
      <c r="H54" s="15" t="s">
        <v>11</v>
      </c>
      <c r="I54" s="35"/>
      <c r="J54" s="42">
        <v>341.5</v>
      </c>
      <c r="K54" s="35"/>
    </row>
    <row r="55" spans="1:171" s="34" customFormat="1" ht="30" customHeight="1" x14ac:dyDescent="0.25">
      <c r="A55" s="21">
        <v>45996</v>
      </c>
      <c r="B55" s="20" t="s">
        <v>458</v>
      </c>
      <c r="C55" s="23" t="s">
        <v>9</v>
      </c>
      <c r="D55" s="22" t="s">
        <v>457</v>
      </c>
      <c r="E55" s="22"/>
      <c r="F55" s="22"/>
      <c r="G55" s="15" t="s">
        <v>12</v>
      </c>
      <c r="H55" s="15" t="s">
        <v>11</v>
      </c>
      <c r="I55" s="35"/>
      <c r="J55" s="35">
        <v>3785.73</v>
      </c>
      <c r="K55" s="35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  <c r="FE55" s="46"/>
      <c r="FF55" s="46"/>
      <c r="FG55" s="46"/>
      <c r="FH55" s="46"/>
      <c r="FI55" s="46"/>
      <c r="FJ55" s="46"/>
      <c r="FK55" s="46"/>
      <c r="FL55" s="46"/>
      <c r="FM55" s="46"/>
      <c r="FN55" s="46"/>
      <c r="FO55" s="46"/>
    </row>
    <row r="56" spans="1:171" s="34" customFormat="1" ht="30" customHeight="1" x14ac:dyDescent="0.25">
      <c r="A56" s="21">
        <v>45996</v>
      </c>
      <c r="B56" s="20" t="s">
        <v>456</v>
      </c>
      <c r="C56" s="23" t="s">
        <v>117</v>
      </c>
      <c r="D56" s="22" t="s">
        <v>103</v>
      </c>
      <c r="E56" s="22"/>
      <c r="F56" s="22"/>
      <c r="G56" s="15" t="s">
        <v>23</v>
      </c>
      <c r="H56" s="15" t="s">
        <v>71</v>
      </c>
      <c r="I56" s="35"/>
      <c r="J56" s="35">
        <v>197.6</v>
      </c>
      <c r="K56" s="15"/>
      <c r="EE56" s="46"/>
      <c r="EF56" s="46"/>
      <c r="EG56" s="46"/>
      <c r="EH56" s="46"/>
      <c r="EI56" s="46"/>
      <c r="EJ56" s="46"/>
      <c r="EK56" s="46"/>
      <c r="EL56" s="46"/>
      <c r="EM56" s="46"/>
      <c r="EN56" s="46"/>
      <c r="EO56" s="46"/>
      <c r="EP56" s="46"/>
      <c r="EQ56" s="46"/>
      <c r="ER56" s="46"/>
      <c r="ES56" s="46"/>
      <c r="ET56" s="46"/>
      <c r="EU56" s="46"/>
      <c r="EV56" s="46"/>
      <c r="EW56" s="46"/>
      <c r="EX56" s="46"/>
      <c r="EY56" s="46"/>
      <c r="EZ56" s="46"/>
      <c r="FA56" s="46"/>
      <c r="FB56" s="46"/>
      <c r="FC56" s="46"/>
      <c r="FD56" s="46"/>
      <c r="FE56" s="46"/>
      <c r="FF56" s="46"/>
      <c r="FG56" s="46"/>
      <c r="FH56" s="46"/>
      <c r="FI56" s="46"/>
      <c r="FJ56" s="46"/>
      <c r="FK56" s="46"/>
      <c r="FL56" s="46"/>
      <c r="FM56" s="46"/>
      <c r="FN56" s="46"/>
      <c r="FO56" s="46"/>
    </row>
    <row r="57" spans="1:171" s="34" customFormat="1" ht="30" customHeight="1" x14ac:dyDescent="0.25">
      <c r="A57" s="21">
        <v>45996</v>
      </c>
      <c r="B57" s="20" t="s">
        <v>455</v>
      </c>
      <c r="C57" s="26" t="s">
        <v>194</v>
      </c>
      <c r="D57" s="22" t="s">
        <v>19</v>
      </c>
      <c r="E57" s="22"/>
      <c r="F57" s="22"/>
      <c r="G57" s="15" t="s">
        <v>18</v>
      </c>
      <c r="H57" s="15" t="s">
        <v>17</v>
      </c>
      <c r="I57" s="35"/>
      <c r="J57" s="35">
        <v>3219.94</v>
      </c>
      <c r="K57" s="15"/>
      <c r="EE57" s="46"/>
      <c r="EF57" s="46"/>
      <c r="EG57" s="46"/>
      <c r="EH57" s="46"/>
      <c r="EI57" s="46"/>
      <c r="EJ57" s="46"/>
      <c r="EK57" s="46"/>
      <c r="EL57" s="46"/>
      <c r="EM57" s="46"/>
      <c r="EN57" s="46"/>
      <c r="EO57" s="46"/>
      <c r="EP57" s="46"/>
      <c r="EQ57" s="46"/>
      <c r="ER57" s="46"/>
      <c r="ES57" s="46"/>
      <c r="ET57" s="46"/>
      <c r="EU57" s="46"/>
      <c r="EV57" s="46"/>
      <c r="EW57" s="46"/>
      <c r="EX57" s="46"/>
      <c r="EY57" s="46"/>
      <c r="EZ57" s="46"/>
      <c r="FA57" s="46"/>
      <c r="FB57" s="46"/>
      <c r="FC57" s="46"/>
      <c r="FD57" s="46"/>
      <c r="FE57" s="46"/>
      <c r="FF57" s="46"/>
      <c r="FG57" s="46"/>
      <c r="FH57" s="46"/>
      <c r="FI57" s="46"/>
      <c r="FJ57" s="46"/>
      <c r="FK57" s="46"/>
      <c r="FL57" s="46"/>
      <c r="FM57" s="46"/>
      <c r="FN57" s="46"/>
      <c r="FO57" s="46"/>
    </row>
    <row r="58" spans="1:171" s="34" customFormat="1" ht="30" customHeight="1" x14ac:dyDescent="0.25">
      <c r="A58" s="21">
        <v>45999</v>
      </c>
      <c r="B58" s="20" t="s">
        <v>112</v>
      </c>
      <c r="C58" s="26" t="s">
        <v>9</v>
      </c>
      <c r="D58" s="22" t="s">
        <v>8</v>
      </c>
      <c r="E58" s="22"/>
      <c r="F58" s="22"/>
      <c r="G58" s="15" t="s">
        <v>7</v>
      </c>
      <c r="H58" s="15" t="s">
        <v>6</v>
      </c>
      <c r="I58" s="35"/>
      <c r="J58" s="35">
        <v>9.9</v>
      </c>
      <c r="K58" s="15"/>
      <c r="EE58" s="46"/>
      <c r="EF58" s="46"/>
      <c r="EG58" s="46"/>
      <c r="EH58" s="46"/>
      <c r="EI58" s="46"/>
      <c r="EJ58" s="46"/>
      <c r="EK58" s="46"/>
      <c r="EL58" s="46"/>
      <c r="EM58" s="46"/>
      <c r="EN58" s="46"/>
      <c r="EO58" s="46"/>
      <c r="EP58" s="46"/>
      <c r="EQ58" s="46"/>
      <c r="ER58" s="46"/>
      <c r="ES58" s="46"/>
      <c r="ET58" s="46"/>
      <c r="EU58" s="46"/>
      <c r="EV58" s="46"/>
      <c r="EW58" s="46"/>
      <c r="EX58" s="46"/>
      <c r="EY58" s="46"/>
      <c r="EZ58" s="46"/>
      <c r="FA58" s="46"/>
      <c r="FB58" s="46"/>
      <c r="FC58" s="46"/>
      <c r="FD58" s="46"/>
      <c r="FE58" s="46"/>
      <c r="FF58" s="46"/>
      <c r="FG58" s="46"/>
      <c r="FH58" s="46"/>
      <c r="FI58" s="46"/>
      <c r="FJ58" s="46"/>
      <c r="FK58" s="46"/>
      <c r="FL58" s="46"/>
      <c r="FM58" s="46"/>
      <c r="FN58" s="46"/>
      <c r="FO58" s="46"/>
    </row>
    <row r="59" spans="1:171" s="34" customFormat="1" ht="30" customHeight="1" x14ac:dyDescent="0.25">
      <c r="A59" s="21">
        <v>46000</v>
      </c>
      <c r="B59" s="20" t="s">
        <v>453</v>
      </c>
      <c r="C59" s="26" t="s">
        <v>454</v>
      </c>
      <c r="D59" s="22" t="s">
        <v>272</v>
      </c>
      <c r="E59" s="22"/>
      <c r="F59" s="22"/>
      <c r="G59" s="15" t="s">
        <v>12</v>
      </c>
      <c r="H59" s="15" t="s">
        <v>11</v>
      </c>
      <c r="I59" s="35"/>
      <c r="J59" s="35">
        <v>315.33</v>
      </c>
      <c r="K59" s="15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</row>
    <row r="60" spans="1:171" s="34" customFormat="1" ht="30" customHeight="1" x14ac:dyDescent="0.25">
      <c r="A60" s="21">
        <v>46000</v>
      </c>
      <c r="B60" s="20" t="s">
        <v>453</v>
      </c>
      <c r="C60" s="26" t="s">
        <v>452</v>
      </c>
      <c r="D60" s="22" t="s">
        <v>272</v>
      </c>
      <c r="E60" s="22"/>
      <c r="F60" s="22"/>
      <c r="G60" s="15" t="s">
        <v>12</v>
      </c>
      <c r="H60" s="15" t="s">
        <v>11</v>
      </c>
      <c r="I60" s="35"/>
      <c r="J60" s="35">
        <v>1300.7</v>
      </c>
      <c r="K60" s="15"/>
      <c r="EE60" s="46"/>
      <c r="EF60" s="46"/>
      <c r="EG60" s="46"/>
      <c r="EH60" s="46"/>
      <c r="EI60" s="46"/>
      <c r="EJ60" s="46"/>
      <c r="EK60" s="46"/>
      <c r="EL60" s="46"/>
      <c r="EM60" s="46"/>
      <c r="EN60" s="46"/>
      <c r="EO60" s="46"/>
      <c r="EP60" s="46"/>
      <c r="EQ60" s="46"/>
      <c r="ER60" s="46"/>
      <c r="ES60" s="46"/>
      <c r="ET60" s="46"/>
      <c r="EU60" s="46"/>
      <c r="EV60" s="46"/>
      <c r="EW60" s="46"/>
      <c r="EX60" s="46"/>
      <c r="EY60" s="46"/>
      <c r="EZ60" s="46"/>
      <c r="FA60" s="46"/>
      <c r="FB60" s="46"/>
      <c r="FC60" s="46"/>
      <c r="FD60" s="46"/>
      <c r="FE60" s="46"/>
      <c r="FF60" s="46"/>
      <c r="FG60" s="46"/>
      <c r="FH60" s="46"/>
      <c r="FI60" s="46"/>
      <c r="FJ60" s="46"/>
      <c r="FK60" s="46"/>
      <c r="FL60" s="46"/>
      <c r="FM60" s="46"/>
      <c r="FN60" s="46"/>
      <c r="FO60" s="46"/>
    </row>
    <row r="61" spans="1:171" s="34" customFormat="1" ht="30" customHeight="1" x14ac:dyDescent="0.25">
      <c r="A61" s="21">
        <v>46000</v>
      </c>
      <c r="B61" s="20" t="s">
        <v>112</v>
      </c>
      <c r="C61" s="26" t="s">
        <v>452</v>
      </c>
      <c r="D61" s="58" t="s">
        <v>451</v>
      </c>
      <c r="E61" s="57"/>
      <c r="F61" s="56"/>
      <c r="G61" s="35" t="s">
        <v>12</v>
      </c>
      <c r="H61" s="55" t="s">
        <v>11</v>
      </c>
      <c r="I61" s="35"/>
      <c r="J61" s="35">
        <v>297.95</v>
      </c>
      <c r="K61" s="15"/>
      <c r="EE61" s="46"/>
      <c r="EF61" s="46"/>
      <c r="EG61" s="46"/>
      <c r="EH61" s="46"/>
      <c r="EI61" s="46"/>
      <c r="EJ61" s="46"/>
      <c r="EK61" s="46"/>
      <c r="EL61" s="46"/>
      <c r="EM61" s="46"/>
      <c r="EN61" s="46"/>
      <c r="EO61" s="46"/>
      <c r="EP61" s="46"/>
      <c r="EQ61" s="46"/>
      <c r="ER61" s="46"/>
      <c r="ES61" s="46"/>
      <c r="ET61" s="46"/>
      <c r="EU61" s="46"/>
      <c r="EV61" s="46"/>
      <c r="EW61" s="46"/>
      <c r="EX61" s="46"/>
      <c r="EY61" s="46"/>
      <c r="EZ61" s="46"/>
      <c r="FA61" s="46"/>
      <c r="FB61" s="46"/>
      <c r="FC61" s="46"/>
      <c r="FD61" s="46"/>
      <c r="FE61" s="46"/>
      <c r="FF61" s="46"/>
      <c r="FG61" s="46"/>
      <c r="FH61" s="46"/>
      <c r="FI61" s="46"/>
      <c r="FJ61" s="46"/>
      <c r="FK61" s="46"/>
      <c r="FL61" s="46"/>
      <c r="FM61" s="46"/>
      <c r="FN61" s="46"/>
      <c r="FO61" s="46"/>
    </row>
    <row r="62" spans="1:171" s="34" customFormat="1" ht="30" customHeight="1" x14ac:dyDescent="0.25">
      <c r="A62" s="21">
        <v>46000</v>
      </c>
      <c r="B62" s="20" t="s">
        <v>450</v>
      </c>
      <c r="C62" s="26" t="s">
        <v>104</v>
      </c>
      <c r="D62" s="22" t="s">
        <v>103</v>
      </c>
      <c r="E62" s="22"/>
      <c r="F62" s="22"/>
      <c r="G62" s="15" t="s">
        <v>23</v>
      </c>
      <c r="H62" s="15" t="s">
        <v>71</v>
      </c>
      <c r="I62" s="35"/>
      <c r="J62" s="35">
        <v>1252.58</v>
      </c>
      <c r="K62" s="15"/>
      <c r="EE62" s="46"/>
      <c r="EF62" s="46"/>
      <c r="EG62" s="46"/>
      <c r="EH62" s="46"/>
      <c r="EI62" s="46"/>
      <c r="EJ62" s="46"/>
      <c r="EK62" s="46"/>
      <c r="EL62" s="46"/>
      <c r="EM62" s="46"/>
      <c r="EN62" s="46"/>
      <c r="EO62" s="46"/>
      <c r="EP62" s="46"/>
      <c r="EQ62" s="46"/>
      <c r="ER62" s="46"/>
      <c r="ES62" s="46"/>
      <c r="ET62" s="46"/>
      <c r="EU62" s="46"/>
      <c r="EV62" s="46"/>
      <c r="EW62" s="46"/>
      <c r="EX62" s="46"/>
      <c r="EY62" s="46"/>
      <c r="EZ62" s="46"/>
      <c r="FA62" s="46"/>
      <c r="FB62" s="46"/>
      <c r="FC62" s="46"/>
      <c r="FD62" s="46"/>
      <c r="FE62" s="46"/>
      <c r="FF62" s="46"/>
      <c r="FG62" s="46"/>
      <c r="FH62" s="46"/>
      <c r="FI62" s="46"/>
      <c r="FJ62" s="46"/>
      <c r="FK62" s="46"/>
      <c r="FL62" s="46"/>
      <c r="FM62" s="46"/>
      <c r="FN62" s="46"/>
      <c r="FO62" s="46"/>
    </row>
    <row r="63" spans="1:171" s="34" customFormat="1" ht="30" customHeight="1" x14ac:dyDescent="0.25">
      <c r="A63" s="21">
        <v>46000</v>
      </c>
      <c r="B63" s="20" t="s">
        <v>450</v>
      </c>
      <c r="C63" s="26" t="s">
        <v>104</v>
      </c>
      <c r="D63" s="22" t="s">
        <v>103</v>
      </c>
      <c r="E63" s="22"/>
      <c r="F63" s="22"/>
      <c r="G63" s="15" t="s">
        <v>23</v>
      </c>
      <c r="H63" s="15" t="s">
        <v>71</v>
      </c>
      <c r="I63" s="35"/>
      <c r="J63" s="35">
        <v>280</v>
      </c>
      <c r="K63" s="15"/>
      <c r="EE63" s="46"/>
      <c r="EF63" s="46"/>
      <c r="EG63" s="46"/>
      <c r="EH63" s="46"/>
      <c r="EI63" s="46"/>
      <c r="EJ63" s="46"/>
      <c r="EK63" s="46"/>
      <c r="EL63" s="46"/>
      <c r="EM63" s="46"/>
      <c r="EN63" s="46"/>
      <c r="EO63" s="46"/>
      <c r="EP63" s="46"/>
      <c r="EQ63" s="46"/>
      <c r="ER63" s="46"/>
      <c r="ES63" s="46"/>
      <c r="ET63" s="46"/>
      <c r="EU63" s="46"/>
      <c r="EV63" s="46"/>
      <c r="EW63" s="46"/>
      <c r="EX63" s="46"/>
      <c r="EY63" s="46"/>
      <c r="EZ63" s="46"/>
      <c r="FA63" s="46"/>
      <c r="FB63" s="46"/>
      <c r="FC63" s="46"/>
      <c r="FD63" s="46"/>
      <c r="FE63" s="46"/>
      <c r="FF63" s="46"/>
      <c r="FG63" s="46"/>
      <c r="FH63" s="46"/>
      <c r="FI63" s="46"/>
      <c r="FJ63" s="46"/>
      <c r="FK63" s="46"/>
      <c r="FL63" s="46"/>
      <c r="FM63" s="46"/>
      <c r="FN63" s="46"/>
      <c r="FO63" s="46"/>
    </row>
    <row r="64" spans="1:171" s="34" customFormat="1" ht="30" customHeight="1" x14ac:dyDescent="0.25">
      <c r="A64" s="21">
        <v>46000</v>
      </c>
      <c r="B64" s="20" t="s">
        <v>449</v>
      </c>
      <c r="C64" s="26" t="s">
        <v>153</v>
      </c>
      <c r="D64" s="22" t="s">
        <v>31</v>
      </c>
      <c r="E64" s="22"/>
      <c r="F64" s="22"/>
      <c r="G64" s="15" t="s">
        <v>82</v>
      </c>
      <c r="H64" s="15" t="s">
        <v>17</v>
      </c>
      <c r="I64" s="35"/>
      <c r="J64" s="35">
        <v>1700</v>
      </c>
      <c r="K64" s="15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</row>
    <row r="65" spans="1:171" s="34" customFormat="1" ht="30" customHeight="1" x14ac:dyDescent="0.25">
      <c r="A65" s="21">
        <v>46000</v>
      </c>
      <c r="B65" s="20" t="s">
        <v>448</v>
      </c>
      <c r="C65" s="26" t="s">
        <v>447</v>
      </c>
      <c r="D65" s="22" t="s">
        <v>42</v>
      </c>
      <c r="E65" s="22"/>
      <c r="F65" s="22"/>
      <c r="G65" s="15" t="s">
        <v>23</v>
      </c>
      <c r="H65" s="15" t="s">
        <v>41</v>
      </c>
      <c r="I65" s="35"/>
      <c r="J65" s="35">
        <v>1390</v>
      </c>
      <c r="K65" s="15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</row>
    <row r="66" spans="1:171" s="34" customFormat="1" ht="30" customHeight="1" x14ac:dyDescent="0.25">
      <c r="A66" s="21">
        <v>46000</v>
      </c>
      <c r="B66" s="20" t="s">
        <v>446</v>
      </c>
      <c r="C66" s="26" t="s">
        <v>445</v>
      </c>
      <c r="D66" s="22" t="s">
        <v>71</v>
      </c>
      <c r="E66" s="22"/>
      <c r="F66" s="22"/>
      <c r="G66" s="38" t="s">
        <v>23</v>
      </c>
      <c r="H66" s="15" t="s">
        <v>71</v>
      </c>
      <c r="I66" s="35"/>
      <c r="J66" s="35">
        <v>4670.16</v>
      </c>
      <c r="K66" s="15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</row>
    <row r="67" spans="1:171" s="34" customFormat="1" ht="30" customHeight="1" x14ac:dyDescent="0.25">
      <c r="A67" s="21">
        <v>46000</v>
      </c>
      <c r="B67" s="20" t="s">
        <v>444</v>
      </c>
      <c r="C67" s="23" t="s">
        <v>443</v>
      </c>
      <c r="D67" s="22" t="s">
        <v>19</v>
      </c>
      <c r="E67" s="22"/>
      <c r="F67" s="22"/>
      <c r="G67" s="15" t="s">
        <v>18</v>
      </c>
      <c r="H67" s="15" t="s">
        <v>17</v>
      </c>
      <c r="I67" s="35"/>
      <c r="J67" s="35">
        <v>3500</v>
      </c>
      <c r="K67" s="15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</row>
    <row r="68" spans="1:171" s="34" customFormat="1" ht="30" customHeight="1" x14ac:dyDescent="0.25">
      <c r="A68" s="21">
        <v>46001</v>
      </c>
      <c r="B68" s="20" t="s">
        <v>442</v>
      </c>
      <c r="C68" s="54" t="s">
        <v>440</v>
      </c>
      <c r="D68" s="22" t="s">
        <v>85</v>
      </c>
      <c r="E68" s="22"/>
      <c r="F68" s="22"/>
      <c r="G68" s="15" t="s">
        <v>12</v>
      </c>
      <c r="H68" s="15" t="s">
        <v>128</v>
      </c>
      <c r="I68" s="35"/>
      <c r="J68" s="35">
        <v>4620</v>
      </c>
      <c r="K68" s="15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</row>
    <row r="69" spans="1:171" s="34" customFormat="1" ht="30" customHeight="1" x14ac:dyDescent="0.25">
      <c r="A69" s="21">
        <v>46001</v>
      </c>
      <c r="B69" s="20" t="s">
        <v>441</v>
      </c>
      <c r="C69" s="26" t="s">
        <v>440</v>
      </c>
      <c r="D69" s="22" t="s">
        <v>85</v>
      </c>
      <c r="E69" s="22"/>
      <c r="F69" s="22"/>
      <c r="G69" s="15" t="s">
        <v>12</v>
      </c>
      <c r="H69" s="15" t="s">
        <v>128</v>
      </c>
      <c r="I69" s="35"/>
      <c r="J69" s="35">
        <v>1848</v>
      </c>
      <c r="K69" s="15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</row>
    <row r="70" spans="1:171" s="34" customFormat="1" ht="30" customHeight="1" x14ac:dyDescent="0.25">
      <c r="A70" s="21">
        <v>46001</v>
      </c>
      <c r="B70" s="20" t="s">
        <v>439</v>
      </c>
      <c r="C70" s="26" t="s">
        <v>438</v>
      </c>
      <c r="D70" s="22" t="s">
        <v>85</v>
      </c>
      <c r="E70" s="22"/>
      <c r="F70" s="22"/>
      <c r="G70" s="38" t="s">
        <v>12</v>
      </c>
      <c r="H70" s="38" t="s">
        <v>128</v>
      </c>
      <c r="I70" s="35"/>
      <c r="J70" s="35">
        <v>12936</v>
      </c>
      <c r="K70" s="15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</row>
    <row r="71" spans="1:171" s="34" customFormat="1" ht="30" customHeight="1" x14ac:dyDescent="0.25">
      <c r="A71" s="21">
        <v>46001</v>
      </c>
      <c r="B71" s="20" t="s">
        <v>437</v>
      </c>
      <c r="C71" s="26" t="s">
        <v>215</v>
      </c>
      <c r="D71" s="22" t="s">
        <v>85</v>
      </c>
      <c r="E71" s="22"/>
      <c r="F71" s="22"/>
      <c r="G71" s="15" t="s">
        <v>12</v>
      </c>
      <c r="H71" s="15" t="s">
        <v>128</v>
      </c>
      <c r="I71" s="35"/>
      <c r="J71" s="35">
        <v>4335.87</v>
      </c>
      <c r="K71" s="15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</row>
    <row r="72" spans="1:171" s="34" customFormat="1" ht="30" customHeight="1" x14ac:dyDescent="0.25">
      <c r="A72" s="21">
        <v>46001</v>
      </c>
      <c r="B72" s="20" t="s">
        <v>436</v>
      </c>
      <c r="C72" s="26" t="s">
        <v>214</v>
      </c>
      <c r="D72" s="22" t="s">
        <v>85</v>
      </c>
      <c r="E72" s="22"/>
      <c r="F72" s="22"/>
      <c r="G72" s="15" t="s">
        <v>12</v>
      </c>
      <c r="H72" s="15" t="s">
        <v>128</v>
      </c>
      <c r="I72" s="35"/>
      <c r="J72" s="35">
        <v>9538.9140000000007</v>
      </c>
      <c r="K72" s="15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</row>
    <row r="73" spans="1:171" s="34" customFormat="1" ht="30" customHeight="1" x14ac:dyDescent="0.25">
      <c r="A73" s="21">
        <v>46001</v>
      </c>
      <c r="B73" s="20" t="s">
        <v>435</v>
      </c>
      <c r="C73" s="26" t="s">
        <v>434</v>
      </c>
      <c r="D73" s="22" t="s">
        <v>85</v>
      </c>
      <c r="E73" s="22"/>
      <c r="F73" s="22"/>
      <c r="G73" s="15" t="s">
        <v>12</v>
      </c>
      <c r="H73" s="15" t="s">
        <v>128</v>
      </c>
      <c r="I73" s="35"/>
      <c r="J73" s="35">
        <v>1848</v>
      </c>
      <c r="K73" s="15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</row>
    <row r="74" spans="1:171" s="34" customFormat="1" ht="30" customHeight="1" x14ac:dyDescent="0.25">
      <c r="A74" s="21">
        <v>46001</v>
      </c>
      <c r="B74" s="20" t="s">
        <v>433</v>
      </c>
      <c r="C74" s="23" t="s">
        <v>432</v>
      </c>
      <c r="D74" s="22" t="s">
        <v>85</v>
      </c>
      <c r="E74" s="22"/>
      <c r="F74" s="22"/>
      <c r="G74" s="15" t="s">
        <v>12</v>
      </c>
      <c r="H74" s="15" t="s">
        <v>128</v>
      </c>
      <c r="I74" s="35"/>
      <c r="J74" s="35">
        <v>24024</v>
      </c>
      <c r="K74" s="15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</row>
    <row r="75" spans="1:171" s="34" customFormat="1" ht="30" customHeight="1" x14ac:dyDescent="0.25">
      <c r="A75" s="21">
        <v>46001</v>
      </c>
      <c r="B75" s="20" t="s">
        <v>431</v>
      </c>
      <c r="C75" s="26" t="s">
        <v>205</v>
      </c>
      <c r="D75" s="22" t="s">
        <v>85</v>
      </c>
      <c r="E75" s="22"/>
      <c r="F75" s="22"/>
      <c r="G75" s="15" t="s">
        <v>12</v>
      </c>
      <c r="H75" s="15" t="s">
        <v>128</v>
      </c>
      <c r="I75" s="35"/>
      <c r="J75" s="35">
        <v>13007.61</v>
      </c>
      <c r="K75" s="15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</row>
    <row r="76" spans="1:171" s="34" customFormat="1" ht="30" customHeight="1" x14ac:dyDescent="0.25">
      <c r="A76" s="21">
        <v>46001</v>
      </c>
      <c r="B76" s="20" t="s">
        <v>430</v>
      </c>
      <c r="C76" s="23" t="s">
        <v>429</v>
      </c>
      <c r="D76" s="22" t="s">
        <v>85</v>
      </c>
      <c r="E76" s="22"/>
      <c r="F76" s="22"/>
      <c r="G76" s="15" t="s">
        <v>12</v>
      </c>
      <c r="H76" s="15" t="s">
        <v>128</v>
      </c>
      <c r="I76" s="35"/>
      <c r="J76" s="35">
        <v>4620</v>
      </c>
      <c r="K76" s="15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</row>
    <row r="77" spans="1:171" ht="30" customHeight="1" x14ac:dyDescent="0.25">
      <c r="A77" s="21">
        <v>46001</v>
      </c>
      <c r="B77" s="47" t="s">
        <v>428</v>
      </c>
      <c r="C77" s="23" t="s">
        <v>189</v>
      </c>
      <c r="D77" s="22" t="s">
        <v>85</v>
      </c>
      <c r="E77" s="22"/>
      <c r="F77" s="22"/>
      <c r="G77" s="15" t="s">
        <v>12</v>
      </c>
      <c r="H77" s="15" t="s">
        <v>128</v>
      </c>
      <c r="I77" s="35"/>
      <c r="J77" s="35">
        <v>19986.3</v>
      </c>
      <c r="K77" s="15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</row>
    <row r="78" spans="1:171" s="34" customFormat="1" ht="30" customHeight="1" x14ac:dyDescent="0.25">
      <c r="A78" s="21">
        <v>46001</v>
      </c>
      <c r="B78" s="20" t="s">
        <v>427</v>
      </c>
      <c r="C78" s="23" t="s">
        <v>229</v>
      </c>
      <c r="D78" s="22" t="s">
        <v>85</v>
      </c>
      <c r="E78" s="22"/>
      <c r="F78" s="22"/>
      <c r="G78" s="15" t="s">
        <v>12</v>
      </c>
      <c r="H78" s="15" t="s">
        <v>128</v>
      </c>
      <c r="I78" s="35"/>
      <c r="J78" s="35">
        <v>3179.64</v>
      </c>
      <c r="K78" s="15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</row>
    <row r="79" spans="1:171" s="34" customFormat="1" ht="30" customHeight="1" x14ac:dyDescent="0.25">
      <c r="A79" s="21">
        <v>46001</v>
      </c>
      <c r="B79" s="20" t="s">
        <v>426</v>
      </c>
      <c r="C79" s="26" t="s">
        <v>225</v>
      </c>
      <c r="D79" s="22" t="s">
        <v>85</v>
      </c>
      <c r="E79" s="22"/>
      <c r="F79" s="22"/>
      <c r="G79" s="15" t="s">
        <v>12</v>
      </c>
      <c r="H79" s="15" t="s">
        <v>128</v>
      </c>
      <c r="I79" s="35"/>
      <c r="J79" s="35">
        <v>3964.22</v>
      </c>
      <c r="K79" s="15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</row>
    <row r="80" spans="1:171" s="34" customFormat="1" ht="30" customHeight="1" x14ac:dyDescent="0.25">
      <c r="A80" s="21">
        <v>46001</v>
      </c>
      <c r="B80" s="20" t="s">
        <v>425</v>
      </c>
      <c r="C80" s="23" t="s">
        <v>423</v>
      </c>
      <c r="D80" s="22" t="s">
        <v>85</v>
      </c>
      <c r="E80" s="22"/>
      <c r="F80" s="22"/>
      <c r="G80" s="15" t="s">
        <v>12</v>
      </c>
      <c r="H80" s="15" t="s">
        <v>128</v>
      </c>
      <c r="I80" s="35"/>
      <c r="J80" s="35">
        <v>16632</v>
      </c>
      <c r="K80" s="15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</row>
    <row r="81" spans="1:171" s="34" customFormat="1" ht="30" customHeight="1" x14ac:dyDescent="0.25">
      <c r="A81" s="21">
        <v>46001</v>
      </c>
      <c r="B81" s="20" t="s">
        <v>424</v>
      </c>
      <c r="C81" s="23" t="s">
        <v>423</v>
      </c>
      <c r="D81" s="22" t="s">
        <v>85</v>
      </c>
      <c r="E81" s="22"/>
      <c r="F81" s="22"/>
      <c r="G81" s="15" t="s">
        <v>12</v>
      </c>
      <c r="H81" s="15" t="s">
        <v>128</v>
      </c>
      <c r="I81" s="35"/>
      <c r="J81" s="35">
        <v>21252</v>
      </c>
      <c r="K81" s="15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</row>
    <row r="82" spans="1:171" ht="30" customHeight="1" x14ac:dyDescent="0.25">
      <c r="A82" s="21">
        <v>46001</v>
      </c>
      <c r="B82" s="20" t="s">
        <v>422</v>
      </c>
      <c r="C82" s="26" t="s">
        <v>223</v>
      </c>
      <c r="D82" s="22" t="s">
        <v>85</v>
      </c>
      <c r="E82" s="22"/>
      <c r="F82" s="22"/>
      <c r="G82" s="15" t="s">
        <v>12</v>
      </c>
      <c r="H82" s="15" t="s">
        <v>128</v>
      </c>
      <c r="I82" s="35"/>
      <c r="J82" s="35">
        <v>9538.91</v>
      </c>
      <c r="K82" s="15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</row>
    <row r="83" spans="1:171" s="34" customFormat="1" ht="30" customHeight="1" x14ac:dyDescent="0.25">
      <c r="A83" s="21">
        <v>46001</v>
      </c>
      <c r="B83" s="20" t="s">
        <v>421</v>
      </c>
      <c r="C83" s="26" t="s">
        <v>222</v>
      </c>
      <c r="D83" s="22" t="s">
        <v>85</v>
      </c>
      <c r="E83" s="22"/>
      <c r="F83" s="22"/>
      <c r="G83" s="15" t="s">
        <v>12</v>
      </c>
      <c r="H83" s="15" t="s">
        <v>128</v>
      </c>
      <c r="I83" s="35"/>
      <c r="J83" s="35">
        <v>2601.52</v>
      </c>
      <c r="K83" s="15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</row>
    <row r="84" spans="1:171" s="34" customFormat="1" ht="30" customHeight="1" x14ac:dyDescent="0.25">
      <c r="A84" s="21">
        <v>46001</v>
      </c>
      <c r="B84" s="20" t="s">
        <v>420</v>
      </c>
      <c r="C84" s="23" t="s">
        <v>221</v>
      </c>
      <c r="D84" s="22" t="s">
        <v>85</v>
      </c>
      <c r="E84" s="22"/>
      <c r="F84" s="22"/>
      <c r="G84" s="15" t="s">
        <v>12</v>
      </c>
      <c r="H84" s="15" t="s">
        <v>128</v>
      </c>
      <c r="I84" s="35"/>
      <c r="J84" s="35">
        <v>1734.35</v>
      </c>
      <c r="K84" s="15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</row>
    <row r="85" spans="1:171" ht="30" customHeight="1" x14ac:dyDescent="0.25">
      <c r="A85" s="21">
        <v>46001</v>
      </c>
      <c r="B85" s="20" t="s">
        <v>355</v>
      </c>
      <c r="C85" s="26" t="s">
        <v>419</v>
      </c>
      <c r="D85" s="22" t="s">
        <v>85</v>
      </c>
      <c r="E85" s="22"/>
      <c r="F85" s="22"/>
      <c r="G85" s="15" t="s">
        <v>12</v>
      </c>
      <c r="H85" s="15" t="s">
        <v>128</v>
      </c>
      <c r="I85" s="35"/>
      <c r="J85" s="35">
        <v>5544</v>
      </c>
      <c r="K85" s="15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</row>
    <row r="86" spans="1:171" s="50" customFormat="1" ht="30" customHeight="1" x14ac:dyDescent="0.25">
      <c r="A86" s="21">
        <v>46001</v>
      </c>
      <c r="B86" s="20" t="s">
        <v>418</v>
      </c>
      <c r="C86" s="26" t="s">
        <v>417</v>
      </c>
      <c r="D86" s="22" t="s">
        <v>85</v>
      </c>
      <c r="E86" s="22"/>
      <c r="F86" s="22"/>
      <c r="G86" s="15" t="s">
        <v>12</v>
      </c>
      <c r="H86" s="15" t="s">
        <v>128</v>
      </c>
      <c r="I86" s="35"/>
      <c r="J86" s="35">
        <v>2310</v>
      </c>
      <c r="K86" s="38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</row>
    <row r="87" spans="1:171" ht="30" customHeight="1" x14ac:dyDescent="0.25">
      <c r="A87" s="21">
        <v>46001</v>
      </c>
      <c r="B87" s="53" t="s">
        <v>416</v>
      </c>
      <c r="C87" s="26" t="s">
        <v>217</v>
      </c>
      <c r="D87" s="22" t="s">
        <v>85</v>
      </c>
      <c r="E87" s="22"/>
      <c r="F87" s="22"/>
      <c r="G87" s="15" t="s">
        <v>12</v>
      </c>
      <c r="H87" s="15" t="s">
        <v>128</v>
      </c>
      <c r="I87" s="35"/>
      <c r="J87" s="35">
        <v>5781.16</v>
      </c>
      <c r="K87" s="15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  <c r="EQ87" s="46"/>
      <c r="ER87" s="46"/>
      <c r="ES87" s="46"/>
      <c r="ET87" s="46"/>
      <c r="EU87" s="46"/>
      <c r="EV87" s="46"/>
      <c r="EW87" s="46"/>
      <c r="EX87" s="46"/>
      <c r="EY87" s="46"/>
      <c r="EZ87" s="46"/>
      <c r="FA87" s="46"/>
      <c r="FB87" s="46"/>
      <c r="FC87" s="46"/>
      <c r="FD87" s="46"/>
      <c r="FE87" s="46"/>
      <c r="FF87" s="46"/>
      <c r="FG87" s="46"/>
      <c r="FH87" s="46"/>
      <c r="FI87" s="46"/>
      <c r="FJ87" s="46"/>
      <c r="FK87" s="46"/>
      <c r="FL87" s="46"/>
      <c r="FM87" s="46"/>
      <c r="FN87" s="46"/>
      <c r="FO87" s="46"/>
    </row>
    <row r="88" spans="1:171" s="34" customFormat="1" ht="30" customHeight="1" x14ac:dyDescent="0.25">
      <c r="A88" s="21">
        <v>46001</v>
      </c>
      <c r="B88" s="20" t="s">
        <v>415</v>
      </c>
      <c r="C88" s="26" t="s">
        <v>217</v>
      </c>
      <c r="D88" s="22" t="s">
        <v>85</v>
      </c>
      <c r="E88" s="22"/>
      <c r="F88" s="22"/>
      <c r="G88" s="15" t="s">
        <v>12</v>
      </c>
      <c r="H88" s="15" t="s">
        <v>128</v>
      </c>
      <c r="I88" s="35"/>
      <c r="J88" s="35">
        <v>12140.44</v>
      </c>
      <c r="K88" s="15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  <c r="EQ88" s="46"/>
      <c r="ER88" s="46"/>
      <c r="ES88" s="46"/>
      <c r="ET88" s="46"/>
      <c r="EU88" s="46"/>
      <c r="EV88" s="46"/>
      <c r="EW88" s="46"/>
      <c r="EX88" s="46"/>
      <c r="EY88" s="46"/>
      <c r="EZ88" s="46"/>
      <c r="FA88" s="46"/>
      <c r="FB88" s="46"/>
      <c r="FC88" s="46"/>
      <c r="FD88" s="46"/>
      <c r="FE88" s="46"/>
      <c r="FF88" s="46"/>
      <c r="FG88" s="46"/>
      <c r="FH88" s="46"/>
      <c r="FI88" s="46"/>
      <c r="FJ88" s="46"/>
      <c r="FK88" s="46"/>
      <c r="FL88" s="46"/>
      <c r="FM88" s="46"/>
      <c r="FN88" s="46"/>
      <c r="FO88" s="46"/>
    </row>
    <row r="89" spans="1:171" s="34" customFormat="1" ht="30" customHeight="1" x14ac:dyDescent="0.25">
      <c r="A89" s="21">
        <v>46001</v>
      </c>
      <c r="B89" s="21" t="s">
        <v>414</v>
      </c>
      <c r="C89" s="52" t="s">
        <v>216</v>
      </c>
      <c r="D89" s="22" t="s">
        <v>85</v>
      </c>
      <c r="E89" s="22"/>
      <c r="F89" s="22"/>
      <c r="G89" s="15" t="s">
        <v>12</v>
      </c>
      <c r="H89" s="15" t="s">
        <v>128</v>
      </c>
      <c r="I89" s="35"/>
      <c r="J89" s="35">
        <v>20812.18</v>
      </c>
      <c r="K89" s="15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  <c r="EQ89" s="46"/>
      <c r="ER89" s="46"/>
      <c r="ES89" s="46"/>
      <c r="ET89" s="46"/>
      <c r="EU89" s="46"/>
      <c r="EV89" s="46"/>
      <c r="EW89" s="46"/>
      <c r="EX89" s="46"/>
      <c r="EY89" s="46"/>
      <c r="EZ89" s="46"/>
      <c r="FA89" s="46"/>
      <c r="FB89" s="46"/>
      <c r="FC89" s="46"/>
      <c r="FD89" s="46"/>
      <c r="FE89" s="46"/>
      <c r="FF89" s="46"/>
      <c r="FG89" s="46"/>
      <c r="FH89" s="46"/>
      <c r="FI89" s="46"/>
      <c r="FJ89" s="46"/>
      <c r="FK89" s="46"/>
      <c r="FL89" s="46"/>
      <c r="FM89" s="46"/>
      <c r="FN89" s="46"/>
      <c r="FO89" s="46"/>
    </row>
    <row r="90" spans="1:171" s="34" customFormat="1" ht="30" customHeight="1" x14ac:dyDescent="0.25">
      <c r="A90" s="21">
        <v>46001</v>
      </c>
      <c r="B90" s="21" t="s">
        <v>413</v>
      </c>
      <c r="C90" s="26" t="s">
        <v>412</v>
      </c>
      <c r="D90" s="22" t="s">
        <v>85</v>
      </c>
      <c r="E90" s="22"/>
      <c r="F90" s="22"/>
      <c r="G90" s="15" t="s">
        <v>12</v>
      </c>
      <c r="H90" s="15" t="s">
        <v>128</v>
      </c>
      <c r="I90" s="35"/>
      <c r="J90" s="16">
        <v>29876</v>
      </c>
      <c r="K90" s="15"/>
      <c r="EE90" s="46"/>
      <c r="EF90" s="46"/>
      <c r="EG90" s="46"/>
      <c r="EH90" s="46"/>
      <c r="EI90" s="46"/>
      <c r="EJ90" s="46"/>
      <c r="EK90" s="46"/>
      <c r="EL90" s="46"/>
      <c r="EM90" s="46"/>
      <c r="EN90" s="46"/>
      <c r="EO90" s="46"/>
      <c r="EP90" s="46"/>
      <c r="EQ90" s="46"/>
      <c r="ER90" s="46"/>
      <c r="ES90" s="46"/>
      <c r="ET90" s="46"/>
      <c r="EU90" s="46"/>
      <c r="EV90" s="46"/>
      <c r="EW90" s="46"/>
      <c r="EX90" s="46"/>
      <c r="EY90" s="46"/>
      <c r="EZ90" s="46"/>
      <c r="FA90" s="46"/>
      <c r="FB90" s="46"/>
      <c r="FC90" s="46"/>
      <c r="FD90" s="46"/>
      <c r="FE90" s="46"/>
      <c r="FF90" s="46"/>
      <c r="FG90" s="46"/>
      <c r="FH90" s="46"/>
      <c r="FI90" s="46"/>
      <c r="FJ90" s="46"/>
      <c r="FK90" s="46"/>
      <c r="FL90" s="46"/>
      <c r="FM90" s="46"/>
      <c r="FN90" s="46"/>
      <c r="FO90" s="46"/>
    </row>
    <row r="91" spans="1:171" s="34" customFormat="1" ht="30" customHeight="1" x14ac:dyDescent="0.25">
      <c r="A91" s="21">
        <v>46001</v>
      </c>
      <c r="B91" s="20" t="s">
        <v>401</v>
      </c>
      <c r="C91" s="26" t="s">
        <v>411</v>
      </c>
      <c r="D91" s="22" t="s">
        <v>85</v>
      </c>
      <c r="E91" s="22"/>
      <c r="F91" s="22"/>
      <c r="G91" s="15" t="s">
        <v>12</v>
      </c>
      <c r="H91" s="15" t="s">
        <v>128</v>
      </c>
      <c r="I91" s="35"/>
      <c r="J91" s="16">
        <v>24640</v>
      </c>
      <c r="K91" s="15"/>
      <c r="EE91" s="46"/>
      <c r="EF91" s="46"/>
      <c r="EG91" s="46"/>
      <c r="EH91" s="46"/>
      <c r="EI91" s="46"/>
      <c r="EJ91" s="46"/>
      <c r="EK91" s="46"/>
      <c r="EL91" s="46"/>
      <c r="EM91" s="46"/>
      <c r="EN91" s="46"/>
      <c r="EO91" s="46"/>
      <c r="EP91" s="46"/>
      <c r="EQ91" s="46"/>
      <c r="ER91" s="46"/>
      <c r="ES91" s="46"/>
      <c r="ET91" s="46"/>
      <c r="EU91" s="46"/>
      <c r="EV91" s="46"/>
      <c r="EW91" s="46"/>
      <c r="EX91" s="46"/>
      <c r="EY91" s="46"/>
      <c r="EZ91" s="46"/>
      <c r="FA91" s="46"/>
      <c r="FB91" s="46"/>
      <c r="FC91" s="46"/>
      <c r="FD91" s="46"/>
      <c r="FE91" s="46"/>
      <c r="FF91" s="46"/>
      <c r="FG91" s="46"/>
      <c r="FH91" s="46"/>
      <c r="FI91" s="46"/>
      <c r="FJ91" s="46"/>
      <c r="FK91" s="46"/>
      <c r="FL91" s="46"/>
      <c r="FM91" s="46"/>
      <c r="FN91" s="46"/>
      <c r="FO91" s="46"/>
    </row>
    <row r="92" spans="1:171" s="34" customFormat="1" ht="30" customHeight="1" x14ac:dyDescent="0.25">
      <c r="A92" s="21">
        <v>46001</v>
      </c>
      <c r="B92" s="20" t="s">
        <v>410</v>
      </c>
      <c r="C92" s="26" t="s">
        <v>409</v>
      </c>
      <c r="D92" s="22" t="s">
        <v>85</v>
      </c>
      <c r="E92" s="22"/>
      <c r="F92" s="22"/>
      <c r="G92" s="15" t="s">
        <v>12</v>
      </c>
      <c r="H92" s="15" t="s">
        <v>128</v>
      </c>
      <c r="I92" s="35"/>
      <c r="J92" s="16">
        <v>7040</v>
      </c>
      <c r="K92" s="15"/>
      <c r="EE92" s="46"/>
      <c r="EF92" s="46"/>
      <c r="EG92" s="46"/>
      <c r="EH92" s="46"/>
      <c r="EI92" s="46"/>
      <c r="EJ92" s="46"/>
      <c r="EK92" s="46"/>
      <c r="EL92" s="46"/>
      <c r="EM92" s="46"/>
      <c r="EN92" s="46"/>
      <c r="EO92" s="46"/>
      <c r="EP92" s="46"/>
      <c r="EQ92" s="46"/>
      <c r="ER92" s="46"/>
      <c r="ES92" s="46"/>
      <c r="ET92" s="46"/>
      <c r="EU92" s="46"/>
      <c r="EV92" s="46"/>
      <c r="EW92" s="46"/>
      <c r="EX92" s="46"/>
      <c r="EY92" s="46"/>
      <c r="EZ92" s="46"/>
      <c r="FA92" s="46"/>
      <c r="FB92" s="46"/>
      <c r="FC92" s="46"/>
      <c r="FD92" s="46"/>
      <c r="FE92" s="46"/>
      <c r="FF92" s="46"/>
      <c r="FG92" s="46"/>
      <c r="FH92" s="46"/>
      <c r="FI92" s="46"/>
      <c r="FJ92" s="46"/>
      <c r="FK92" s="46"/>
      <c r="FL92" s="46"/>
      <c r="FM92" s="46"/>
      <c r="FN92" s="46"/>
      <c r="FO92" s="46"/>
    </row>
    <row r="93" spans="1:171" s="34" customFormat="1" ht="30" customHeight="1" x14ac:dyDescent="0.25">
      <c r="A93" s="21">
        <v>46001</v>
      </c>
      <c r="B93" s="20" t="s">
        <v>408</v>
      </c>
      <c r="C93" s="26" t="s">
        <v>212</v>
      </c>
      <c r="D93" s="22" t="s">
        <v>350</v>
      </c>
      <c r="E93" s="22"/>
      <c r="F93" s="22"/>
      <c r="G93" s="15" t="s">
        <v>12</v>
      </c>
      <c r="H93" s="15" t="s">
        <v>128</v>
      </c>
      <c r="I93" s="35"/>
      <c r="J93" s="35">
        <v>9463.8700000000008</v>
      </c>
      <c r="K93" s="15"/>
      <c r="EE93" s="46"/>
      <c r="EF93" s="46"/>
      <c r="EG93" s="46"/>
      <c r="EH93" s="46"/>
      <c r="EI93" s="46"/>
      <c r="EJ93" s="46"/>
      <c r="EK93" s="46"/>
      <c r="EL93" s="46"/>
      <c r="EM93" s="46"/>
      <c r="EN93" s="46"/>
      <c r="EO93" s="46"/>
      <c r="EP93" s="46"/>
      <c r="EQ93" s="46"/>
      <c r="ER93" s="46"/>
      <c r="ES93" s="46"/>
      <c r="ET93" s="46"/>
      <c r="EU93" s="46"/>
      <c r="EV93" s="46"/>
      <c r="EW93" s="46"/>
      <c r="EX93" s="46"/>
      <c r="EY93" s="46"/>
      <c r="EZ93" s="46"/>
      <c r="FA93" s="46"/>
      <c r="FB93" s="46"/>
      <c r="FC93" s="46"/>
      <c r="FD93" s="46"/>
      <c r="FE93" s="46"/>
      <c r="FF93" s="46"/>
      <c r="FG93" s="46"/>
      <c r="FH93" s="46"/>
      <c r="FI93" s="46"/>
      <c r="FJ93" s="46"/>
      <c r="FK93" s="46"/>
      <c r="FL93" s="46"/>
      <c r="FM93" s="46"/>
      <c r="FN93" s="46"/>
      <c r="FO93" s="46"/>
    </row>
    <row r="94" spans="1:171" s="34" customFormat="1" ht="30" customHeight="1" x14ac:dyDescent="0.25">
      <c r="A94" s="21">
        <v>46001</v>
      </c>
      <c r="B94" s="20" t="s">
        <v>407</v>
      </c>
      <c r="C94" s="26" t="s">
        <v>406</v>
      </c>
      <c r="D94" s="22" t="s">
        <v>85</v>
      </c>
      <c r="E94" s="22"/>
      <c r="F94" s="22"/>
      <c r="G94" s="15" t="s">
        <v>12</v>
      </c>
      <c r="H94" s="15" t="s">
        <v>128</v>
      </c>
      <c r="I94" s="35"/>
      <c r="J94" s="16">
        <v>3696</v>
      </c>
      <c r="K94" s="15"/>
      <c r="EE94" s="46"/>
      <c r="EF94" s="46"/>
      <c r="EG94" s="46"/>
      <c r="EH94" s="46"/>
      <c r="EI94" s="46"/>
      <c r="EJ94" s="46"/>
      <c r="EK94" s="46"/>
      <c r="EL94" s="46"/>
      <c r="EM94" s="46"/>
      <c r="EN94" s="46"/>
      <c r="EO94" s="46"/>
      <c r="EP94" s="46"/>
      <c r="EQ94" s="46"/>
      <c r="ER94" s="46"/>
      <c r="ES94" s="46"/>
      <c r="ET94" s="46"/>
      <c r="EU94" s="46"/>
      <c r="EV94" s="46"/>
      <c r="EW94" s="46"/>
      <c r="EX94" s="46"/>
      <c r="EY94" s="46"/>
      <c r="EZ94" s="46"/>
      <c r="FA94" s="46"/>
      <c r="FB94" s="46"/>
      <c r="FC94" s="46"/>
      <c r="FD94" s="46"/>
      <c r="FE94" s="46"/>
      <c r="FF94" s="46"/>
      <c r="FG94" s="46"/>
      <c r="FH94" s="46"/>
      <c r="FI94" s="46"/>
      <c r="FJ94" s="46"/>
      <c r="FK94" s="46"/>
      <c r="FL94" s="46"/>
      <c r="FM94" s="46"/>
      <c r="FN94" s="46"/>
      <c r="FO94" s="46"/>
    </row>
    <row r="95" spans="1:171" s="34" customFormat="1" ht="30" customHeight="1" x14ac:dyDescent="0.25">
      <c r="A95" s="21">
        <v>46001</v>
      </c>
      <c r="B95" s="20" t="s">
        <v>405</v>
      </c>
      <c r="C95" s="26" t="s">
        <v>210</v>
      </c>
      <c r="D95" s="22" t="s">
        <v>85</v>
      </c>
      <c r="E95" s="22"/>
      <c r="F95" s="22"/>
      <c r="G95" s="15" t="s">
        <v>12</v>
      </c>
      <c r="H95" s="15" t="s">
        <v>128</v>
      </c>
      <c r="I95" s="35"/>
      <c r="J95" s="35">
        <v>3964.22</v>
      </c>
      <c r="K95" s="15"/>
      <c r="EE95" s="46"/>
      <c r="EF95" s="46"/>
      <c r="EG95" s="46"/>
      <c r="EH95" s="46"/>
      <c r="EI95" s="46"/>
      <c r="EJ95" s="46"/>
      <c r="EK95" s="46"/>
      <c r="EL95" s="46"/>
      <c r="EM95" s="46"/>
      <c r="EN95" s="46"/>
      <c r="EO95" s="46"/>
      <c r="EP95" s="46"/>
      <c r="EQ95" s="46"/>
      <c r="ER95" s="46"/>
      <c r="ES95" s="46"/>
      <c r="ET95" s="46"/>
      <c r="EU95" s="46"/>
      <c r="EV95" s="46"/>
      <c r="EW95" s="46"/>
      <c r="EX95" s="46"/>
      <c r="EY95" s="46"/>
      <c r="EZ95" s="46"/>
      <c r="FA95" s="46"/>
      <c r="FB95" s="46"/>
      <c r="FC95" s="46"/>
      <c r="FD95" s="46"/>
      <c r="FE95" s="46"/>
      <c r="FF95" s="46"/>
      <c r="FG95" s="46"/>
      <c r="FH95" s="46"/>
      <c r="FI95" s="46"/>
      <c r="FJ95" s="46"/>
      <c r="FK95" s="46"/>
      <c r="FL95" s="46"/>
      <c r="FM95" s="46"/>
      <c r="FN95" s="46"/>
      <c r="FO95" s="46"/>
    </row>
    <row r="96" spans="1:171" s="34" customFormat="1" ht="30" customHeight="1" x14ac:dyDescent="0.25">
      <c r="A96" s="21">
        <v>46001</v>
      </c>
      <c r="B96" s="20" t="s">
        <v>404</v>
      </c>
      <c r="C96" s="26" t="s">
        <v>403</v>
      </c>
      <c r="D96" s="22" t="s">
        <v>85</v>
      </c>
      <c r="E96" s="22"/>
      <c r="F96" s="22"/>
      <c r="G96" s="15" t="s">
        <v>12</v>
      </c>
      <c r="H96" s="15" t="s">
        <v>128</v>
      </c>
      <c r="I96" s="35"/>
      <c r="J96" s="35">
        <v>3234</v>
      </c>
      <c r="K96" s="15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</row>
    <row r="97" spans="1:171" s="34" customFormat="1" ht="30" customHeight="1" x14ac:dyDescent="0.25">
      <c r="A97" s="21">
        <v>46001</v>
      </c>
      <c r="B97" s="20" t="s">
        <v>402</v>
      </c>
      <c r="C97" s="26" t="s">
        <v>209</v>
      </c>
      <c r="D97" s="22" t="s">
        <v>85</v>
      </c>
      <c r="E97" s="22"/>
      <c r="F97" s="22"/>
      <c r="G97" s="15" t="s">
        <v>12</v>
      </c>
      <c r="H97" s="15" t="s">
        <v>128</v>
      </c>
      <c r="I97" s="35"/>
      <c r="J97" s="16">
        <v>5781.16</v>
      </c>
      <c r="K97" s="15"/>
      <c r="EE97" s="46"/>
      <c r="EF97" s="46"/>
      <c r="EG97" s="46"/>
      <c r="EH97" s="46"/>
      <c r="EI97" s="46"/>
      <c r="EJ97" s="46"/>
      <c r="EK97" s="46"/>
      <c r="EL97" s="46"/>
      <c r="EM97" s="46"/>
      <c r="EN97" s="46"/>
      <c r="EO97" s="46"/>
      <c r="EP97" s="46"/>
      <c r="EQ97" s="46"/>
      <c r="ER97" s="46"/>
      <c r="ES97" s="46"/>
      <c r="ET97" s="46"/>
      <c r="EU97" s="46"/>
      <c r="EV97" s="46"/>
      <c r="EW97" s="46"/>
      <c r="EX97" s="46"/>
      <c r="EY97" s="46"/>
      <c r="EZ97" s="46"/>
      <c r="FA97" s="46"/>
      <c r="FB97" s="46"/>
      <c r="FC97" s="46"/>
      <c r="FD97" s="46"/>
      <c r="FE97" s="46"/>
      <c r="FF97" s="46"/>
      <c r="FG97" s="46"/>
      <c r="FH97" s="46"/>
      <c r="FI97" s="46"/>
      <c r="FJ97" s="46"/>
      <c r="FK97" s="46"/>
      <c r="FL97" s="46"/>
      <c r="FM97" s="46"/>
      <c r="FN97" s="46"/>
      <c r="FO97" s="46"/>
    </row>
    <row r="98" spans="1:171" s="34" customFormat="1" ht="30" customHeight="1" x14ac:dyDescent="0.25">
      <c r="A98" s="21">
        <v>46001</v>
      </c>
      <c r="B98" s="32" t="s">
        <v>401</v>
      </c>
      <c r="C98" s="26" t="s">
        <v>400</v>
      </c>
      <c r="D98" s="22" t="s">
        <v>85</v>
      </c>
      <c r="E98" s="22"/>
      <c r="F98" s="22"/>
      <c r="G98" s="15" t="s">
        <v>12</v>
      </c>
      <c r="H98" s="15" t="s">
        <v>128</v>
      </c>
      <c r="I98" s="35"/>
      <c r="J98" s="35">
        <v>11088</v>
      </c>
      <c r="K98" s="15"/>
      <c r="EE98" s="46"/>
      <c r="EF98" s="46"/>
      <c r="EG98" s="46"/>
      <c r="EH98" s="46"/>
      <c r="EI98" s="46"/>
      <c r="EJ98" s="46"/>
      <c r="EK98" s="46"/>
      <c r="EL98" s="46"/>
      <c r="EM98" s="46"/>
      <c r="EN98" s="46"/>
      <c r="EO98" s="46"/>
      <c r="EP98" s="46"/>
      <c r="EQ98" s="46"/>
      <c r="ER98" s="46"/>
      <c r="ES98" s="46"/>
      <c r="ET98" s="46"/>
      <c r="EU98" s="46"/>
      <c r="EV98" s="46"/>
      <c r="EW98" s="46"/>
      <c r="EX98" s="46"/>
      <c r="EY98" s="46"/>
      <c r="EZ98" s="46"/>
      <c r="FA98" s="46"/>
      <c r="FB98" s="46"/>
      <c r="FC98" s="46"/>
      <c r="FD98" s="46"/>
      <c r="FE98" s="46"/>
      <c r="FF98" s="46"/>
      <c r="FG98" s="46"/>
      <c r="FH98" s="46"/>
      <c r="FI98" s="46"/>
      <c r="FJ98" s="46"/>
      <c r="FK98" s="46"/>
      <c r="FL98" s="46"/>
      <c r="FM98" s="46"/>
      <c r="FN98" s="46"/>
      <c r="FO98" s="46"/>
    </row>
    <row r="99" spans="1:171" s="34" customFormat="1" ht="30" customHeight="1" x14ac:dyDescent="0.25">
      <c r="A99" s="21">
        <v>46001</v>
      </c>
      <c r="B99" s="20" t="s">
        <v>399</v>
      </c>
      <c r="C99" s="26" t="s">
        <v>208</v>
      </c>
      <c r="D99" s="22" t="s">
        <v>85</v>
      </c>
      <c r="E99" s="22"/>
      <c r="F99" s="22"/>
      <c r="G99" s="15" t="s">
        <v>12</v>
      </c>
      <c r="H99" s="15" t="s">
        <v>128</v>
      </c>
      <c r="I99" s="35"/>
      <c r="J99" s="16">
        <v>2601.52</v>
      </c>
      <c r="K99" s="15"/>
      <c r="EE99" s="46"/>
      <c r="EF99" s="46"/>
      <c r="EG99" s="46"/>
      <c r="EH99" s="46"/>
      <c r="EI99" s="46"/>
      <c r="EJ99" s="46"/>
      <c r="EK99" s="46"/>
      <c r="EL99" s="46"/>
      <c r="EM99" s="46"/>
      <c r="EN99" s="46"/>
      <c r="EO99" s="46"/>
      <c r="EP99" s="46"/>
      <c r="EQ99" s="46"/>
      <c r="ER99" s="46"/>
      <c r="ES99" s="46"/>
      <c r="ET99" s="46"/>
      <c r="EU99" s="46"/>
      <c r="EV99" s="46"/>
      <c r="EW99" s="46"/>
      <c r="EX99" s="46"/>
      <c r="EY99" s="46"/>
      <c r="EZ99" s="46"/>
      <c r="FA99" s="46"/>
      <c r="FB99" s="46"/>
      <c r="FC99" s="46"/>
      <c r="FD99" s="46"/>
      <c r="FE99" s="46"/>
      <c r="FF99" s="46"/>
      <c r="FG99" s="46"/>
      <c r="FH99" s="46"/>
      <c r="FI99" s="46"/>
      <c r="FJ99" s="46"/>
      <c r="FK99" s="46"/>
      <c r="FL99" s="46"/>
      <c r="FM99" s="46"/>
      <c r="FN99" s="46"/>
      <c r="FO99" s="46"/>
    </row>
    <row r="100" spans="1:171" s="34" customFormat="1" ht="30" customHeight="1" x14ac:dyDescent="0.25">
      <c r="A100" s="21">
        <v>46001</v>
      </c>
      <c r="B100" s="20" t="s">
        <v>398</v>
      </c>
      <c r="C100" s="26" t="s">
        <v>397</v>
      </c>
      <c r="D100" s="22" t="s">
        <v>85</v>
      </c>
      <c r="E100" s="22"/>
      <c r="F100" s="22"/>
      <c r="G100" s="15" t="s">
        <v>12</v>
      </c>
      <c r="H100" s="15" t="s">
        <v>128</v>
      </c>
      <c r="I100" s="35"/>
      <c r="J100" s="16">
        <v>4620</v>
      </c>
      <c r="K100" s="15"/>
      <c r="EE100" s="46"/>
      <c r="EF100" s="46"/>
      <c r="EG100" s="46"/>
      <c r="EH100" s="46"/>
      <c r="EI100" s="46"/>
      <c r="EJ100" s="46"/>
      <c r="EK100" s="46"/>
      <c r="EL100" s="46"/>
      <c r="EM100" s="46"/>
      <c r="EN100" s="46"/>
      <c r="EO100" s="46"/>
      <c r="EP100" s="46"/>
      <c r="EQ100" s="46"/>
      <c r="ER100" s="46"/>
      <c r="ES100" s="46"/>
      <c r="ET100" s="46"/>
      <c r="EU100" s="46"/>
      <c r="EV100" s="46"/>
      <c r="EW100" s="46"/>
      <c r="EX100" s="46"/>
      <c r="EY100" s="46"/>
      <c r="EZ100" s="46"/>
      <c r="FA100" s="46"/>
      <c r="FB100" s="46"/>
      <c r="FC100" s="46"/>
      <c r="FD100" s="46"/>
      <c r="FE100" s="46"/>
      <c r="FF100" s="46"/>
      <c r="FG100" s="46"/>
      <c r="FH100" s="46"/>
      <c r="FI100" s="46"/>
      <c r="FJ100" s="46"/>
      <c r="FK100" s="46"/>
      <c r="FL100" s="46"/>
      <c r="FM100" s="46"/>
      <c r="FN100" s="46"/>
      <c r="FO100" s="46"/>
    </row>
    <row r="101" spans="1:171" s="34" customFormat="1" ht="30" customHeight="1" x14ac:dyDescent="0.25">
      <c r="A101" s="21">
        <v>46001</v>
      </c>
      <c r="B101" s="20" t="s">
        <v>396</v>
      </c>
      <c r="C101" s="26" t="s">
        <v>395</v>
      </c>
      <c r="D101" s="22" t="s">
        <v>350</v>
      </c>
      <c r="E101" s="22"/>
      <c r="F101" s="22"/>
      <c r="G101" s="15" t="s">
        <v>12</v>
      </c>
      <c r="H101" s="15" t="s">
        <v>128</v>
      </c>
      <c r="I101" s="35"/>
      <c r="J101" s="35">
        <v>5228.76</v>
      </c>
      <c r="K101" s="15"/>
      <c r="EE101" s="46"/>
      <c r="EF101" s="46"/>
      <c r="EG101" s="46"/>
      <c r="EH101" s="46"/>
      <c r="EI101" s="46"/>
      <c r="EJ101" s="46"/>
      <c r="EK101" s="46"/>
      <c r="EL101" s="46"/>
      <c r="EM101" s="46"/>
      <c r="EN101" s="46"/>
      <c r="EO101" s="46"/>
      <c r="EP101" s="46"/>
      <c r="EQ101" s="46"/>
      <c r="ER101" s="46"/>
      <c r="ES101" s="46"/>
      <c r="ET101" s="46"/>
      <c r="EU101" s="46"/>
      <c r="EV101" s="46"/>
      <c r="EW101" s="46"/>
      <c r="EX101" s="46"/>
      <c r="EY101" s="46"/>
      <c r="EZ101" s="46"/>
      <c r="FA101" s="46"/>
      <c r="FB101" s="46"/>
      <c r="FC101" s="46"/>
      <c r="FD101" s="46"/>
      <c r="FE101" s="46"/>
      <c r="FF101" s="46"/>
      <c r="FG101" s="46"/>
      <c r="FH101" s="46"/>
      <c r="FI101" s="46"/>
      <c r="FJ101" s="46"/>
      <c r="FK101" s="46"/>
      <c r="FL101" s="46"/>
      <c r="FM101" s="46"/>
      <c r="FN101" s="46"/>
      <c r="FO101" s="46"/>
    </row>
    <row r="102" spans="1:171" s="34" customFormat="1" ht="30" customHeight="1" x14ac:dyDescent="0.25">
      <c r="A102" s="21">
        <v>46001</v>
      </c>
      <c r="B102" s="20" t="s">
        <v>394</v>
      </c>
      <c r="C102" s="26" t="s">
        <v>393</v>
      </c>
      <c r="D102" s="22" t="s">
        <v>85</v>
      </c>
      <c r="E102" s="22"/>
      <c r="F102" s="22"/>
      <c r="G102" s="15" t="s">
        <v>12</v>
      </c>
      <c r="H102" s="15" t="s">
        <v>128</v>
      </c>
      <c r="I102" s="35"/>
      <c r="J102" s="35">
        <v>1848</v>
      </c>
      <c r="K102" s="15"/>
      <c r="EE102" s="46"/>
      <c r="EF102" s="46"/>
      <c r="EG102" s="46"/>
      <c r="EH102" s="46"/>
      <c r="EI102" s="46"/>
      <c r="EJ102" s="46"/>
      <c r="EK102" s="46"/>
      <c r="EL102" s="46"/>
      <c r="EM102" s="46"/>
      <c r="EN102" s="46"/>
      <c r="EO102" s="46"/>
      <c r="EP102" s="46"/>
      <c r="EQ102" s="46"/>
      <c r="ER102" s="46"/>
      <c r="ES102" s="46"/>
      <c r="ET102" s="46"/>
      <c r="EU102" s="46"/>
      <c r="EV102" s="46"/>
      <c r="EW102" s="46"/>
      <c r="EX102" s="46"/>
      <c r="EY102" s="46"/>
      <c r="EZ102" s="46"/>
      <c r="FA102" s="46"/>
      <c r="FB102" s="46"/>
      <c r="FC102" s="46"/>
      <c r="FD102" s="46"/>
      <c r="FE102" s="46"/>
      <c r="FF102" s="46"/>
      <c r="FG102" s="46"/>
      <c r="FH102" s="46"/>
      <c r="FI102" s="46"/>
      <c r="FJ102" s="46"/>
      <c r="FK102" s="46"/>
      <c r="FL102" s="46"/>
      <c r="FM102" s="46"/>
      <c r="FN102" s="46"/>
      <c r="FO102" s="46"/>
    </row>
    <row r="103" spans="1:171" s="34" customFormat="1" ht="30" customHeight="1" x14ac:dyDescent="0.25">
      <c r="A103" s="21">
        <v>46001</v>
      </c>
      <c r="B103" s="20" t="s">
        <v>392</v>
      </c>
      <c r="C103" s="26" t="s">
        <v>207</v>
      </c>
      <c r="D103" s="22" t="s">
        <v>85</v>
      </c>
      <c r="E103" s="22"/>
      <c r="F103" s="22"/>
      <c r="G103" s="15" t="s">
        <v>12</v>
      </c>
      <c r="H103" s="15" t="s">
        <v>128</v>
      </c>
      <c r="I103" s="35"/>
      <c r="J103" s="35">
        <v>6937.39</v>
      </c>
      <c r="K103" s="15"/>
      <c r="EE103" s="46"/>
      <c r="EF103" s="46"/>
      <c r="EG103" s="46"/>
      <c r="EH103" s="46"/>
      <c r="EI103" s="46"/>
      <c r="EJ103" s="46"/>
      <c r="EK103" s="46"/>
      <c r="EL103" s="46"/>
      <c r="EM103" s="46"/>
      <c r="EN103" s="46"/>
      <c r="EO103" s="46"/>
      <c r="EP103" s="46"/>
      <c r="EQ103" s="46"/>
      <c r="ER103" s="46"/>
      <c r="ES103" s="46"/>
      <c r="ET103" s="46"/>
      <c r="EU103" s="46"/>
      <c r="EV103" s="46"/>
      <c r="EW103" s="46"/>
      <c r="EX103" s="46"/>
      <c r="EY103" s="46"/>
      <c r="EZ103" s="46"/>
      <c r="FA103" s="46"/>
      <c r="FB103" s="46"/>
      <c r="FC103" s="46"/>
      <c r="FD103" s="46"/>
      <c r="FE103" s="46"/>
      <c r="FF103" s="46"/>
      <c r="FG103" s="46"/>
      <c r="FH103" s="46"/>
      <c r="FI103" s="46"/>
      <c r="FJ103" s="46"/>
      <c r="FK103" s="46"/>
      <c r="FL103" s="46"/>
      <c r="FM103" s="46"/>
      <c r="FN103" s="46"/>
      <c r="FO103" s="46"/>
    </row>
    <row r="104" spans="1:171" s="34" customFormat="1" ht="30" customHeight="1" x14ac:dyDescent="0.25">
      <c r="A104" s="21">
        <v>46001</v>
      </c>
      <c r="B104" s="20" t="s">
        <v>391</v>
      </c>
      <c r="C104" s="23" t="s">
        <v>206</v>
      </c>
      <c r="D104" s="22" t="s">
        <v>85</v>
      </c>
      <c r="E104" s="22"/>
      <c r="F104" s="22"/>
      <c r="G104" s="15" t="s">
        <v>12</v>
      </c>
      <c r="H104" s="15" t="s">
        <v>128</v>
      </c>
      <c r="I104" s="35"/>
      <c r="J104" s="35">
        <v>30062.03</v>
      </c>
      <c r="K104" s="15"/>
      <c r="EE104" s="46"/>
      <c r="EF104" s="46"/>
      <c r="EG104" s="46"/>
      <c r="EH104" s="46"/>
      <c r="EI104" s="46"/>
      <c r="EJ104" s="46"/>
      <c r="EK104" s="46"/>
      <c r="EL104" s="46"/>
      <c r="EM104" s="46"/>
      <c r="EN104" s="46"/>
      <c r="EO104" s="46"/>
      <c r="EP104" s="46"/>
      <c r="EQ104" s="46"/>
      <c r="ER104" s="46"/>
      <c r="ES104" s="46"/>
      <c r="ET104" s="46"/>
      <c r="EU104" s="46"/>
      <c r="EV104" s="46"/>
      <c r="EW104" s="46"/>
      <c r="EX104" s="46"/>
      <c r="EY104" s="46"/>
      <c r="EZ104" s="46"/>
      <c r="FA104" s="46"/>
      <c r="FB104" s="46"/>
      <c r="FC104" s="46"/>
      <c r="FD104" s="46"/>
      <c r="FE104" s="46"/>
      <c r="FF104" s="46"/>
      <c r="FG104" s="46"/>
      <c r="FH104" s="46"/>
      <c r="FI104" s="46"/>
      <c r="FJ104" s="46"/>
      <c r="FK104" s="46"/>
      <c r="FL104" s="46"/>
      <c r="FM104" s="46"/>
      <c r="FN104" s="46"/>
      <c r="FO104" s="46"/>
    </row>
    <row r="105" spans="1:171" s="34" customFormat="1" ht="30" customHeight="1" x14ac:dyDescent="0.25">
      <c r="A105" s="21">
        <v>46001</v>
      </c>
      <c r="B105" s="20" t="s">
        <v>390</v>
      </c>
      <c r="C105" s="52" t="s">
        <v>389</v>
      </c>
      <c r="D105" s="18" t="s">
        <v>85</v>
      </c>
      <c r="E105" s="18"/>
      <c r="F105" s="18"/>
      <c r="G105" s="48" t="s">
        <v>12</v>
      </c>
      <c r="H105" s="48" t="s">
        <v>128</v>
      </c>
      <c r="I105" s="35"/>
      <c r="J105" s="16">
        <v>10164</v>
      </c>
      <c r="K105" s="15"/>
      <c r="EE105" s="46"/>
      <c r="EF105" s="46"/>
      <c r="EG105" s="46"/>
      <c r="EH105" s="46"/>
      <c r="EI105" s="46"/>
      <c r="EJ105" s="46"/>
      <c r="EK105" s="46"/>
      <c r="EL105" s="46"/>
      <c r="EM105" s="46"/>
      <c r="EN105" s="46"/>
      <c r="EO105" s="46"/>
      <c r="EP105" s="46"/>
      <c r="EQ105" s="46"/>
      <c r="ER105" s="46"/>
      <c r="ES105" s="46"/>
      <c r="ET105" s="46"/>
      <c r="EU105" s="46"/>
      <c r="EV105" s="46"/>
      <c r="EW105" s="46"/>
      <c r="EX105" s="46"/>
      <c r="EY105" s="46"/>
      <c r="EZ105" s="46"/>
      <c r="FA105" s="46"/>
      <c r="FB105" s="46"/>
      <c r="FC105" s="46"/>
      <c r="FD105" s="46"/>
      <c r="FE105" s="46"/>
      <c r="FF105" s="46"/>
      <c r="FG105" s="46"/>
      <c r="FH105" s="46"/>
      <c r="FI105" s="46"/>
      <c r="FJ105" s="46"/>
      <c r="FK105" s="46"/>
      <c r="FL105" s="46"/>
      <c r="FM105" s="46"/>
      <c r="FN105" s="46"/>
      <c r="FO105" s="46"/>
    </row>
    <row r="106" spans="1:171" s="34" customFormat="1" ht="30" customHeight="1" x14ac:dyDescent="0.25">
      <c r="A106" s="21">
        <v>46001</v>
      </c>
      <c r="B106" s="20" t="s">
        <v>388</v>
      </c>
      <c r="C106" s="26" t="s">
        <v>386</v>
      </c>
      <c r="D106" s="22" t="s">
        <v>385</v>
      </c>
      <c r="E106" s="22"/>
      <c r="F106" s="22"/>
      <c r="G106" s="15" t="s">
        <v>34</v>
      </c>
      <c r="H106" s="15" t="s">
        <v>17</v>
      </c>
      <c r="I106" s="35"/>
      <c r="J106" s="35">
        <v>4693.8100000000004</v>
      </c>
      <c r="K106" s="15"/>
      <c r="EE106" s="46"/>
      <c r="EF106" s="46"/>
      <c r="EG106" s="46"/>
      <c r="EH106" s="46"/>
      <c r="EI106" s="46"/>
      <c r="EJ106" s="46"/>
      <c r="EK106" s="46"/>
      <c r="EL106" s="46"/>
      <c r="EM106" s="46"/>
      <c r="EN106" s="46"/>
      <c r="EO106" s="46"/>
      <c r="EP106" s="46"/>
      <c r="EQ106" s="46"/>
      <c r="ER106" s="46"/>
      <c r="ES106" s="46"/>
      <c r="ET106" s="46"/>
      <c r="EU106" s="46"/>
      <c r="EV106" s="46"/>
      <c r="EW106" s="46"/>
      <c r="EX106" s="46"/>
      <c r="EY106" s="46"/>
      <c r="EZ106" s="46"/>
      <c r="FA106" s="46"/>
      <c r="FB106" s="46"/>
      <c r="FC106" s="46"/>
      <c r="FD106" s="46"/>
      <c r="FE106" s="46"/>
      <c r="FF106" s="46"/>
      <c r="FG106" s="46"/>
      <c r="FH106" s="46"/>
      <c r="FI106" s="46"/>
      <c r="FJ106" s="46"/>
      <c r="FK106" s="46"/>
      <c r="FL106" s="46"/>
      <c r="FM106" s="46"/>
      <c r="FN106" s="46"/>
      <c r="FO106" s="46"/>
    </row>
    <row r="107" spans="1:171" s="34" customFormat="1" ht="30" customHeight="1" x14ac:dyDescent="0.25">
      <c r="A107" s="21">
        <v>46001</v>
      </c>
      <c r="B107" s="20" t="s">
        <v>387</v>
      </c>
      <c r="C107" s="26" t="s">
        <v>386</v>
      </c>
      <c r="D107" s="22" t="s">
        <v>385</v>
      </c>
      <c r="E107" s="22"/>
      <c r="F107" s="22"/>
      <c r="G107" s="15" t="s">
        <v>34</v>
      </c>
      <c r="H107" s="15" t="s">
        <v>17</v>
      </c>
      <c r="I107" s="35"/>
      <c r="J107" s="35">
        <v>3951.21</v>
      </c>
      <c r="K107" s="15"/>
      <c r="EE107" s="46"/>
      <c r="EF107" s="46"/>
      <c r="EG107" s="46"/>
      <c r="EH107" s="46"/>
      <c r="EI107" s="46"/>
      <c r="EJ107" s="46"/>
      <c r="EK107" s="46"/>
      <c r="EL107" s="46"/>
      <c r="EM107" s="46"/>
      <c r="EN107" s="46"/>
      <c r="EO107" s="46"/>
      <c r="EP107" s="46"/>
      <c r="EQ107" s="46"/>
      <c r="ER107" s="46"/>
      <c r="ES107" s="46"/>
      <c r="ET107" s="46"/>
      <c r="EU107" s="46"/>
      <c r="EV107" s="46"/>
      <c r="EW107" s="46"/>
      <c r="EX107" s="46"/>
      <c r="EY107" s="46"/>
      <c r="EZ107" s="46"/>
      <c r="FA107" s="46"/>
      <c r="FB107" s="46"/>
      <c r="FC107" s="46"/>
      <c r="FD107" s="46"/>
      <c r="FE107" s="46"/>
      <c r="FF107" s="46"/>
      <c r="FG107" s="46"/>
      <c r="FH107" s="46"/>
      <c r="FI107" s="46"/>
      <c r="FJ107" s="46"/>
      <c r="FK107" s="46"/>
      <c r="FL107" s="46"/>
      <c r="FM107" s="46"/>
      <c r="FN107" s="46"/>
      <c r="FO107" s="46"/>
    </row>
    <row r="108" spans="1:171" s="34" customFormat="1" ht="30" customHeight="1" x14ac:dyDescent="0.25">
      <c r="A108" s="21">
        <v>46001</v>
      </c>
      <c r="B108" s="20" t="s">
        <v>384</v>
      </c>
      <c r="C108" s="26" t="s">
        <v>230</v>
      </c>
      <c r="D108" s="41" t="s">
        <v>85</v>
      </c>
      <c r="E108" s="41"/>
      <c r="F108" s="41"/>
      <c r="G108" s="43" t="s">
        <v>12</v>
      </c>
      <c r="H108" s="15" t="s">
        <v>128</v>
      </c>
      <c r="I108" s="35"/>
      <c r="J108" s="35">
        <v>5203.04</v>
      </c>
      <c r="K108" s="15"/>
      <c r="EE108" s="46"/>
      <c r="EF108" s="46"/>
      <c r="EG108" s="46"/>
      <c r="EH108" s="46"/>
      <c r="EI108" s="46"/>
      <c r="EJ108" s="46"/>
      <c r="EK108" s="46"/>
      <c r="EL108" s="46"/>
      <c r="EM108" s="46"/>
      <c r="EN108" s="46"/>
      <c r="EO108" s="46"/>
      <c r="EP108" s="46"/>
      <c r="EQ108" s="46"/>
      <c r="ER108" s="46"/>
      <c r="ES108" s="46"/>
      <c r="ET108" s="46"/>
      <c r="EU108" s="46"/>
      <c r="EV108" s="46"/>
      <c r="EW108" s="46"/>
      <c r="EX108" s="46"/>
      <c r="EY108" s="46"/>
      <c r="EZ108" s="46"/>
      <c r="FA108" s="46"/>
      <c r="FB108" s="46"/>
      <c r="FC108" s="46"/>
      <c r="FD108" s="46"/>
      <c r="FE108" s="46"/>
      <c r="FF108" s="46"/>
      <c r="FG108" s="46"/>
      <c r="FH108" s="46"/>
      <c r="FI108" s="46"/>
      <c r="FJ108" s="46"/>
      <c r="FK108" s="46"/>
      <c r="FL108" s="46"/>
      <c r="FM108" s="46"/>
      <c r="FN108" s="46"/>
      <c r="FO108" s="46"/>
    </row>
    <row r="109" spans="1:171" s="34" customFormat="1" ht="30" customHeight="1" x14ac:dyDescent="0.25">
      <c r="A109" s="21">
        <v>46001</v>
      </c>
      <c r="B109" s="20" t="s">
        <v>383</v>
      </c>
      <c r="C109" s="26" t="s">
        <v>230</v>
      </c>
      <c r="D109" s="41" t="s">
        <v>85</v>
      </c>
      <c r="E109" s="41"/>
      <c r="F109" s="41"/>
      <c r="G109" s="35" t="s">
        <v>12</v>
      </c>
      <c r="H109" s="15" t="s">
        <v>128</v>
      </c>
      <c r="I109" s="35"/>
      <c r="J109" s="35">
        <v>3468.7</v>
      </c>
      <c r="K109" s="15"/>
      <c r="EE109" s="46"/>
      <c r="EF109" s="46"/>
      <c r="EG109" s="46"/>
      <c r="EH109" s="46"/>
      <c r="EI109" s="46"/>
      <c r="EJ109" s="46"/>
      <c r="EK109" s="46"/>
      <c r="EL109" s="46"/>
      <c r="EM109" s="46"/>
      <c r="EN109" s="46"/>
      <c r="EO109" s="46"/>
      <c r="EP109" s="46"/>
      <c r="EQ109" s="46"/>
      <c r="ER109" s="46"/>
      <c r="ES109" s="46"/>
      <c r="ET109" s="46"/>
      <c r="EU109" s="46"/>
      <c r="EV109" s="46"/>
      <c r="EW109" s="46"/>
      <c r="EX109" s="46"/>
      <c r="EY109" s="46"/>
      <c r="EZ109" s="46"/>
      <c r="FA109" s="46"/>
      <c r="FB109" s="46"/>
      <c r="FC109" s="46"/>
      <c r="FD109" s="46"/>
      <c r="FE109" s="46"/>
      <c r="FF109" s="46"/>
      <c r="FG109" s="46"/>
      <c r="FH109" s="46"/>
      <c r="FI109" s="46"/>
      <c r="FJ109" s="46"/>
      <c r="FK109" s="46"/>
      <c r="FL109" s="46"/>
      <c r="FM109" s="46"/>
      <c r="FN109" s="46"/>
      <c r="FO109" s="46"/>
    </row>
    <row r="110" spans="1:171" s="34" customFormat="1" ht="30" customHeight="1" x14ac:dyDescent="0.25">
      <c r="A110" s="21">
        <v>46001</v>
      </c>
      <c r="B110" s="32" t="s">
        <v>382</v>
      </c>
      <c r="C110" s="23" t="s">
        <v>228</v>
      </c>
      <c r="D110" s="41" t="s">
        <v>85</v>
      </c>
      <c r="E110" s="41"/>
      <c r="F110" s="41"/>
      <c r="G110" s="35" t="s">
        <v>12</v>
      </c>
      <c r="H110" s="35" t="s">
        <v>128</v>
      </c>
      <c r="I110" s="35"/>
      <c r="J110" s="35">
        <v>2601.52</v>
      </c>
      <c r="K110" s="15"/>
      <c r="EE110" s="46"/>
      <c r="EF110" s="46"/>
      <c r="EG110" s="46"/>
      <c r="EH110" s="46"/>
      <c r="EI110" s="46"/>
      <c r="EJ110" s="46"/>
      <c r="EK110" s="46"/>
      <c r="EL110" s="46"/>
      <c r="EM110" s="46"/>
      <c r="EN110" s="46"/>
      <c r="EO110" s="46"/>
      <c r="EP110" s="46"/>
      <c r="EQ110" s="46"/>
      <c r="ER110" s="46"/>
      <c r="ES110" s="46"/>
      <c r="ET110" s="46"/>
      <c r="EU110" s="46"/>
      <c r="EV110" s="46"/>
      <c r="EW110" s="46"/>
      <c r="EX110" s="46"/>
      <c r="EY110" s="46"/>
      <c r="EZ110" s="46"/>
      <c r="FA110" s="46"/>
      <c r="FB110" s="46"/>
      <c r="FC110" s="46"/>
      <c r="FD110" s="46"/>
      <c r="FE110" s="46"/>
      <c r="FF110" s="46"/>
      <c r="FG110" s="46"/>
      <c r="FH110" s="46"/>
      <c r="FI110" s="46"/>
      <c r="FJ110" s="46"/>
      <c r="FK110" s="46"/>
      <c r="FL110" s="46"/>
      <c r="FM110" s="46"/>
      <c r="FN110" s="46"/>
      <c r="FO110" s="46"/>
    </row>
    <row r="111" spans="1:171" s="34" customFormat="1" ht="30" customHeight="1" x14ac:dyDescent="0.25">
      <c r="A111" s="21">
        <v>46001</v>
      </c>
      <c r="B111" s="20" t="s">
        <v>381</v>
      </c>
      <c r="C111" s="26" t="s">
        <v>226</v>
      </c>
      <c r="D111" s="41" t="s">
        <v>85</v>
      </c>
      <c r="E111" s="41"/>
      <c r="F111" s="41"/>
      <c r="G111" s="35" t="s">
        <v>12</v>
      </c>
      <c r="H111" s="35" t="s">
        <v>128</v>
      </c>
      <c r="I111" s="17"/>
      <c r="J111" s="35">
        <v>3468.7</v>
      </c>
      <c r="K111" s="15"/>
      <c r="EE111" s="46"/>
      <c r="EF111" s="46"/>
      <c r="EG111" s="46"/>
      <c r="EH111" s="46"/>
      <c r="EI111" s="46"/>
      <c r="EJ111" s="46"/>
      <c r="EK111" s="46"/>
      <c r="EL111" s="46"/>
      <c r="EM111" s="46"/>
      <c r="EN111" s="46"/>
      <c r="EO111" s="46"/>
      <c r="EP111" s="46"/>
      <c r="EQ111" s="46"/>
      <c r="ER111" s="46"/>
      <c r="ES111" s="46"/>
      <c r="ET111" s="46"/>
      <c r="EU111" s="46"/>
      <c r="EV111" s="46"/>
      <c r="EW111" s="46"/>
      <c r="EX111" s="46"/>
      <c r="EY111" s="46"/>
      <c r="EZ111" s="46"/>
      <c r="FA111" s="46"/>
      <c r="FB111" s="46"/>
      <c r="FC111" s="46"/>
      <c r="FD111" s="46"/>
      <c r="FE111" s="46"/>
      <c r="FF111" s="46"/>
      <c r="FG111" s="46"/>
      <c r="FH111" s="46"/>
      <c r="FI111" s="46"/>
      <c r="FJ111" s="46"/>
      <c r="FK111" s="46"/>
      <c r="FL111" s="46"/>
      <c r="FM111" s="46"/>
      <c r="FN111" s="46"/>
      <c r="FO111" s="46"/>
    </row>
    <row r="112" spans="1:171" s="34" customFormat="1" ht="30" customHeight="1" x14ac:dyDescent="0.25">
      <c r="A112" s="21">
        <v>46001</v>
      </c>
      <c r="B112" s="20" t="s">
        <v>380</v>
      </c>
      <c r="C112" s="26" t="s">
        <v>379</v>
      </c>
      <c r="D112" s="41" t="s">
        <v>85</v>
      </c>
      <c r="E112" s="41"/>
      <c r="F112" s="41"/>
      <c r="G112" s="35" t="s">
        <v>12</v>
      </c>
      <c r="H112" s="35" t="s">
        <v>128</v>
      </c>
      <c r="I112" s="17"/>
      <c r="J112" s="35">
        <v>21252</v>
      </c>
      <c r="K112" s="15"/>
      <c r="EE112" s="46"/>
      <c r="EF112" s="46"/>
      <c r="EG112" s="46"/>
      <c r="EH112" s="46"/>
      <c r="EI112" s="46"/>
      <c r="EJ112" s="46"/>
      <c r="EK112" s="46"/>
      <c r="EL112" s="46"/>
      <c r="EM112" s="46"/>
      <c r="EN112" s="46"/>
      <c r="EO112" s="46"/>
      <c r="EP112" s="46"/>
      <c r="EQ112" s="46"/>
      <c r="ER112" s="46"/>
      <c r="ES112" s="46"/>
      <c r="ET112" s="46"/>
      <c r="EU112" s="46"/>
      <c r="EV112" s="46"/>
      <c r="EW112" s="46"/>
      <c r="EX112" s="46"/>
      <c r="EY112" s="46"/>
      <c r="EZ112" s="46"/>
      <c r="FA112" s="46"/>
      <c r="FB112" s="46"/>
      <c r="FC112" s="46"/>
      <c r="FD112" s="46"/>
      <c r="FE112" s="46"/>
      <c r="FF112" s="46"/>
      <c r="FG112" s="46"/>
      <c r="FH112" s="46"/>
      <c r="FI112" s="46"/>
      <c r="FJ112" s="46"/>
      <c r="FK112" s="46"/>
      <c r="FL112" s="46"/>
      <c r="FM112" s="46"/>
      <c r="FN112" s="46"/>
      <c r="FO112" s="46"/>
    </row>
    <row r="113" spans="1:171" s="34" customFormat="1" ht="30" customHeight="1" x14ac:dyDescent="0.25">
      <c r="A113" s="21">
        <v>46001</v>
      </c>
      <c r="B113" s="20" t="s">
        <v>378</v>
      </c>
      <c r="C113" s="26" t="s">
        <v>224</v>
      </c>
      <c r="D113" s="41" t="s">
        <v>85</v>
      </c>
      <c r="E113" s="41"/>
      <c r="F113" s="41"/>
      <c r="G113" s="35" t="s">
        <v>12</v>
      </c>
      <c r="H113" s="35" t="s">
        <v>128</v>
      </c>
      <c r="I113" s="17"/>
      <c r="J113" s="35">
        <v>5636.63</v>
      </c>
      <c r="K113" s="15"/>
      <c r="EE113" s="46"/>
      <c r="EF113" s="46"/>
      <c r="EG113" s="46"/>
      <c r="EH113" s="46"/>
      <c r="EI113" s="46"/>
      <c r="EJ113" s="46"/>
      <c r="EK113" s="46"/>
      <c r="EL113" s="46"/>
      <c r="EM113" s="46"/>
      <c r="EN113" s="46"/>
      <c r="EO113" s="46"/>
      <c r="EP113" s="46"/>
      <c r="EQ113" s="46"/>
      <c r="ER113" s="46"/>
      <c r="ES113" s="46"/>
      <c r="ET113" s="46"/>
      <c r="EU113" s="46"/>
      <c r="EV113" s="46"/>
      <c r="EW113" s="46"/>
      <c r="EX113" s="46"/>
      <c r="EY113" s="46"/>
      <c r="EZ113" s="46"/>
      <c r="FA113" s="46"/>
      <c r="FB113" s="46"/>
      <c r="FC113" s="46"/>
      <c r="FD113" s="46"/>
      <c r="FE113" s="46"/>
      <c r="FF113" s="46"/>
      <c r="FG113" s="46"/>
      <c r="FH113" s="46"/>
      <c r="FI113" s="46"/>
      <c r="FJ113" s="46"/>
      <c r="FK113" s="46"/>
      <c r="FL113" s="46"/>
      <c r="FM113" s="46"/>
      <c r="FN113" s="46"/>
      <c r="FO113" s="46"/>
    </row>
    <row r="114" spans="1:171" s="34" customFormat="1" ht="30" customHeight="1" x14ac:dyDescent="0.25">
      <c r="A114" s="21">
        <v>46001</v>
      </c>
      <c r="B114" s="20" t="s">
        <v>377</v>
      </c>
      <c r="C114" s="23" t="s">
        <v>270</v>
      </c>
      <c r="D114" s="41" t="s">
        <v>85</v>
      </c>
      <c r="E114" s="41"/>
      <c r="F114" s="41"/>
      <c r="G114" s="35" t="s">
        <v>12</v>
      </c>
      <c r="H114" s="35" t="s">
        <v>128</v>
      </c>
      <c r="I114" s="17"/>
      <c r="J114" s="35">
        <v>17556</v>
      </c>
      <c r="K114" s="15"/>
      <c r="EE114" s="46"/>
      <c r="EF114" s="46"/>
      <c r="EG114" s="46"/>
      <c r="EH114" s="46"/>
      <c r="EI114" s="46"/>
      <c r="EJ114" s="46"/>
      <c r="EK114" s="46"/>
      <c r="EL114" s="46"/>
      <c r="EM114" s="46"/>
      <c r="EN114" s="46"/>
      <c r="EO114" s="46"/>
      <c r="EP114" s="46"/>
      <c r="EQ114" s="46"/>
      <c r="ER114" s="46"/>
      <c r="ES114" s="46"/>
      <c r="ET114" s="46"/>
      <c r="EU114" s="46"/>
      <c r="EV114" s="46"/>
      <c r="EW114" s="46"/>
      <c r="EX114" s="46"/>
      <c r="EY114" s="46"/>
      <c r="EZ114" s="46"/>
      <c r="FA114" s="46"/>
      <c r="FB114" s="46"/>
      <c r="FC114" s="46"/>
      <c r="FD114" s="46"/>
      <c r="FE114" s="46"/>
      <c r="FF114" s="46"/>
      <c r="FG114" s="46"/>
      <c r="FH114" s="46"/>
      <c r="FI114" s="46"/>
      <c r="FJ114" s="46"/>
      <c r="FK114" s="46"/>
      <c r="FL114" s="46"/>
      <c r="FM114" s="46"/>
      <c r="FN114" s="46"/>
      <c r="FO114" s="46"/>
    </row>
    <row r="115" spans="1:171" s="34" customFormat="1" ht="30" customHeight="1" x14ac:dyDescent="0.25">
      <c r="A115" s="21">
        <v>46001</v>
      </c>
      <c r="B115" s="20" t="s">
        <v>376</v>
      </c>
      <c r="C115" s="23" t="s">
        <v>375</v>
      </c>
      <c r="D115" s="41" t="s">
        <v>85</v>
      </c>
      <c r="E115" s="41"/>
      <c r="F115" s="41"/>
      <c r="G115" s="35" t="s">
        <v>12</v>
      </c>
      <c r="H115" s="35" t="s">
        <v>128</v>
      </c>
      <c r="I115" s="17"/>
      <c r="J115" s="35">
        <v>3696</v>
      </c>
      <c r="K115" s="15"/>
      <c r="EE115" s="46"/>
      <c r="EF115" s="46"/>
      <c r="EG115" s="46"/>
      <c r="EH115" s="46"/>
      <c r="EI115" s="46"/>
      <c r="EJ115" s="46"/>
      <c r="EK115" s="46"/>
      <c r="EL115" s="46"/>
      <c r="EM115" s="46"/>
      <c r="EN115" s="46"/>
      <c r="EO115" s="46"/>
      <c r="EP115" s="46"/>
      <c r="EQ115" s="46"/>
      <c r="ER115" s="46"/>
      <c r="ES115" s="46"/>
      <c r="ET115" s="46"/>
      <c r="EU115" s="46"/>
      <c r="EV115" s="46"/>
      <c r="EW115" s="46"/>
      <c r="EX115" s="46"/>
      <c r="EY115" s="46"/>
      <c r="EZ115" s="46"/>
      <c r="FA115" s="46"/>
      <c r="FB115" s="46"/>
      <c r="FC115" s="46"/>
      <c r="FD115" s="46"/>
      <c r="FE115" s="46"/>
      <c r="FF115" s="46"/>
      <c r="FG115" s="46"/>
      <c r="FH115" s="46"/>
      <c r="FI115" s="46"/>
      <c r="FJ115" s="46"/>
      <c r="FK115" s="46"/>
      <c r="FL115" s="46"/>
      <c r="FM115" s="46"/>
      <c r="FN115" s="46"/>
      <c r="FO115" s="46"/>
    </row>
    <row r="116" spans="1:171" s="34" customFormat="1" ht="30" customHeight="1" x14ac:dyDescent="0.25">
      <c r="A116" s="21">
        <v>46001</v>
      </c>
      <c r="B116" s="20" t="s">
        <v>374</v>
      </c>
      <c r="C116" s="26" t="s">
        <v>373</v>
      </c>
      <c r="D116" s="41" t="s">
        <v>85</v>
      </c>
      <c r="E116" s="41"/>
      <c r="F116" s="41"/>
      <c r="G116" s="35" t="s">
        <v>12</v>
      </c>
      <c r="H116" s="35" t="s">
        <v>128</v>
      </c>
      <c r="I116" s="17"/>
      <c r="J116" s="35">
        <v>11088</v>
      </c>
      <c r="K116" s="15"/>
      <c r="EE116" s="46"/>
      <c r="EF116" s="46"/>
      <c r="EG116" s="46"/>
      <c r="EH116" s="46"/>
      <c r="EI116" s="46"/>
      <c r="EJ116" s="46"/>
      <c r="EK116" s="46"/>
      <c r="EL116" s="46"/>
      <c r="EM116" s="46"/>
      <c r="EN116" s="46"/>
      <c r="EO116" s="46"/>
      <c r="EP116" s="46"/>
      <c r="EQ116" s="46"/>
      <c r="ER116" s="46"/>
      <c r="ES116" s="46"/>
      <c r="ET116" s="46"/>
      <c r="EU116" s="46"/>
      <c r="EV116" s="46"/>
      <c r="EW116" s="46"/>
      <c r="EX116" s="46"/>
      <c r="EY116" s="46"/>
      <c r="EZ116" s="46"/>
      <c r="FA116" s="46"/>
      <c r="FB116" s="46"/>
      <c r="FC116" s="46"/>
      <c r="FD116" s="46"/>
      <c r="FE116" s="46"/>
      <c r="FF116" s="46"/>
      <c r="FG116" s="46"/>
      <c r="FH116" s="46"/>
      <c r="FI116" s="46"/>
      <c r="FJ116" s="46"/>
      <c r="FK116" s="46"/>
      <c r="FL116" s="46"/>
      <c r="FM116" s="46"/>
      <c r="FN116" s="46"/>
      <c r="FO116" s="46"/>
    </row>
    <row r="117" spans="1:171" s="34" customFormat="1" ht="30" customHeight="1" x14ac:dyDescent="0.25">
      <c r="A117" s="21">
        <v>46001</v>
      </c>
      <c r="B117" s="20" t="s">
        <v>372</v>
      </c>
      <c r="C117" s="26" t="s">
        <v>371</v>
      </c>
      <c r="D117" s="41" t="s">
        <v>85</v>
      </c>
      <c r="E117" s="41"/>
      <c r="F117" s="41"/>
      <c r="G117" s="35" t="s">
        <v>12</v>
      </c>
      <c r="H117" s="35" t="s">
        <v>128</v>
      </c>
      <c r="I117" s="17"/>
      <c r="J117" s="35">
        <v>3696</v>
      </c>
      <c r="K117" s="15"/>
      <c r="EE117" s="46"/>
      <c r="EF117" s="46"/>
      <c r="EG117" s="46"/>
      <c r="EH117" s="46"/>
      <c r="EI117" s="46"/>
      <c r="EJ117" s="46"/>
      <c r="EK117" s="46"/>
      <c r="EL117" s="46"/>
      <c r="EM117" s="46"/>
      <c r="EN117" s="46"/>
      <c r="EO117" s="46"/>
      <c r="EP117" s="46"/>
      <c r="EQ117" s="46"/>
      <c r="ER117" s="46"/>
      <c r="ES117" s="46"/>
      <c r="ET117" s="46"/>
      <c r="EU117" s="46"/>
      <c r="EV117" s="46"/>
      <c r="EW117" s="46"/>
      <c r="EX117" s="46"/>
      <c r="EY117" s="46"/>
      <c r="EZ117" s="46"/>
      <c r="FA117" s="46"/>
      <c r="FB117" s="46"/>
      <c r="FC117" s="46"/>
      <c r="FD117" s="46"/>
      <c r="FE117" s="46"/>
      <c r="FF117" s="46"/>
      <c r="FG117" s="46"/>
      <c r="FH117" s="46"/>
      <c r="FI117" s="46"/>
      <c r="FJ117" s="46"/>
      <c r="FK117" s="46"/>
      <c r="FL117" s="46"/>
      <c r="FM117" s="46"/>
      <c r="FN117" s="46"/>
      <c r="FO117" s="46"/>
    </row>
    <row r="118" spans="1:171" s="34" customFormat="1" ht="30" customHeight="1" x14ac:dyDescent="0.25">
      <c r="A118" s="21">
        <v>46001</v>
      </c>
      <c r="B118" s="20" t="s">
        <v>370</v>
      </c>
      <c r="C118" s="26" t="s">
        <v>207</v>
      </c>
      <c r="D118" s="41" t="s">
        <v>85</v>
      </c>
      <c r="E118" s="41"/>
      <c r="F118" s="41"/>
      <c r="G118" s="35" t="s">
        <v>12</v>
      </c>
      <c r="H118" s="15" t="s">
        <v>128</v>
      </c>
      <c r="I118" s="17"/>
      <c r="J118" s="35">
        <v>6937.39</v>
      </c>
      <c r="K118" s="15"/>
      <c r="EE118" s="46"/>
      <c r="EF118" s="46"/>
      <c r="EG118" s="46"/>
      <c r="EH118" s="46"/>
      <c r="EI118" s="46"/>
      <c r="EJ118" s="46"/>
      <c r="EK118" s="46"/>
      <c r="EL118" s="46"/>
      <c r="EM118" s="46"/>
      <c r="EN118" s="46"/>
      <c r="EO118" s="46"/>
      <c r="EP118" s="46"/>
      <c r="EQ118" s="46"/>
      <c r="ER118" s="46"/>
      <c r="ES118" s="46"/>
      <c r="ET118" s="46"/>
      <c r="EU118" s="46"/>
      <c r="EV118" s="46"/>
      <c r="EW118" s="46"/>
      <c r="EX118" s="46"/>
      <c r="EY118" s="46"/>
      <c r="EZ118" s="46"/>
      <c r="FA118" s="46"/>
      <c r="FB118" s="46"/>
      <c r="FC118" s="46"/>
      <c r="FD118" s="46"/>
      <c r="FE118" s="46"/>
      <c r="FF118" s="46"/>
      <c r="FG118" s="46"/>
      <c r="FH118" s="46"/>
      <c r="FI118" s="46"/>
      <c r="FJ118" s="46"/>
      <c r="FK118" s="46"/>
      <c r="FL118" s="46"/>
      <c r="FM118" s="46"/>
      <c r="FN118" s="46"/>
      <c r="FO118" s="46"/>
    </row>
    <row r="119" spans="1:171" s="34" customFormat="1" ht="30" customHeight="1" x14ac:dyDescent="0.25">
      <c r="A119" s="21">
        <v>46001</v>
      </c>
      <c r="B119" s="47" t="s">
        <v>369</v>
      </c>
      <c r="C119" s="26" t="s">
        <v>204</v>
      </c>
      <c r="D119" s="41" t="s">
        <v>85</v>
      </c>
      <c r="E119" s="41"/>
      <c r="F119" s="41"/>
      <c r="G119" s="35" t="s">
        <v>12</v>
      </c>
      <c r="H119" s="45" t="s">
        <v>128</v>
      </c>
      <c r="I119" s="17"/>
      <c r="J119" s="35">
        <v>6937.4</v>
      </c>
      <c r="K119" s="15"/>
      <c r="EE119" s="46"/>
      <c r="EF119" s="46"/>
      <c r="EG119" s="46"/>
      <c r="EH119" s="46"/>
      <c r="EI119" s="46"/>
      <c r="EJ119" s="46"/>
      <c r="EK119" s="46"/>
      <c r="EL119" s="46"/>
      <c r="EM119" s="46"/>
      <c r="EN119" s="46"/>
      <c r="EO119" s="46"/>
      <c r="EP119" s="46"/>
      <c r="EQ119" s="46"/>
      <c r="ER119" s="46"/>
      <c r="ES119" s="46"/>
      <c r="ET119" s="46"/>
      <c r="EU119" s="46"/>
      <c r="EV119" s="46"/>
      <c r="EW119" s="46"/>
      <c r="EX119" s="46"/>
      <c r="EY119" s="46"/>
      <c r="EZ119" s="46"/>
      <c r="FA119" s="46"/>
      <c r="FB119" s="46"/>
      <c r="FC119" s="46"/>
      <c r="FD119" s="46"/>
      <c r="FE119" s="46"/>
      <c r="FF119" s="46"/>
      <c r="FG119" s="46"/>
      <c r="FH119" s="46"/>
      <c r="FI119" s="46"/>
      <c r="FJ119" s="46"/>
      <c r="FK119" s="46"/>
      <c r="FL119" s="46"/>
      <c r="FM119" s="46"/>
      <c r="FN119" s="46"/>
      <c r="FO119" s="46"/>
    </row>
    <row r="120" spans="1:171" s="34" customFormat="1" ht="30" customHeight="1" x14ac:dyDescent="0.25">
      <c r="A120" s="21">
        <v>46001</v>
      </c>
      <c r="B120" s="47" t="s">
        <v>368</v>
      </c>
      <c r="C120" s="23" t="s">
        <v>203</v>
      </c>
      <c r="D120" s="41" t="s">
        <v>85</v>
      </c>
      <c r="E120" s="41"/>
      <c r="F120" s="41"/>
      <c r="G120" s="35" t="s">
        <v>12</v>
      </c>
      <c r="H120" s="45" t="s">
        <v>128</v>
      </c>
      <c r="I120" s="17"/>
      <c r="J120" s="49">
        <v>10406.09</v>
      </c>
      <c r="K120" s="15"/>
      <c r="EE120" s="46"/>
      <c r="EF120" s="46"/>
      <c r="EG120" s="46"/>
      <c r="EH120" s="46"/>
      <c r="EI120" s="46"/>
      <c r="EJ120" s="46"/>
      <c r="EK120" s="46"/>
      <c r="EL120" s="46"/>
      <c r="EM120" s="46"/>
      <c r="EN120" s="46"/>
      <c r="EO120" s="46"/>
      <c r="EP120" s="46"/>
      <c r="EQ120" s="46"/>
      <c r="ER120" s="46"/>
      <c r="ES120" s="46"/>
      <c r="ET120" s="46"/>
      <c r="EU120" s="46"/>
      <c r="EV120" s="46"/>
      <c r="EW120" s="46"/>
      <c r="EX120" s="46"/>
      <c r="EY120" s="46"/>
      <c r="EZ120" s="46"/>
      <c r="FA120" s="46"/>
      <c r="FB120" s="46"/>
      <c r="FC120" s="46"/>
      <c r="FD120" s="46"/>
      <c r="FE120" s="46"/>
      <c r="FF120" s="46"/>
      <c r="FG120" s="46"/>
      <c r="FH120" s="46"/>
      <c r="FI120" s="46"/>
      <c r="FJ120" s="46"/>
      <c r="FK120" s="46"/>
      <c r="FL120" s="46"/>
      <c r="FM120" s="46"/>
      <c r="FN120" s="46"/>
      <c r="FO120" s="46"/>
    </row>
    <row r="121" spans="1:171" s="34" customFormat="1" ht="30" customHeight="1" x14ac:dyDescent="0.25">
      <c r="A121" s="21">
        <v>46001</v>
      </c>
      <c r="B121" s="47" t="s">
        <v>271</v>
      </c>
      <c r="C121" s="23" t="s">
        <v>367</v>
      </c>
      <c r="D121" s="41" t="s">
        <v>85</v>
      </c>
      <c r="E121" s="41"/>
      <c r="F121" s="41"/>
      <c r="G121" s="35" t="s">
        <v>12</v>
      </c>
      <c r="H121" s="35" t="s">
        <v>128</v>
      </c>
      <c r="I121" s="17"/>
      <c r="J121" s="35">
        <v>3696</v>
      </c>
      <c r="K121" s="15"/>
      <c r="EE121" s="46"/>
      <c r="EF121" s="46"/>
      <c r="EG121" s="46"/>
      <c r="EH121" s="46"/>
      <c r="EI121" s="46"/>
      <c r="EJ121" s="46"/>
      <c r="EK121" s="46"/>
      <c r="EL121" s="46"/>
      <c r="EM121" s="46"/>
      <c r="EN121" s="46"/>
      <c r="EO121" s="46"/>
      <c r="EP121" s="46"/>
      <c r="EQ121" s="46"/>
      <c r="ER121" s="46"/>
      <c r="ES121" s="46"/>
      <c r="ET121" s="46"/>
      <c r="EU121" s="46"/>
      <c r="EV121" s="46"/>
      <c r="EW121" s="46"/>
      <c r="EX121" s="46"/>
      <c r="EY121" s="46"/>
      <c r="EZ121" s="46"/>
      <c r="FA121" s="46"/>
      <c r="FB121" s="46"/>
      <c r="FC121" s="46"/>
      <c r="FD121" s="46"/>
      <c r="FE121" s="46"/>
      <c r="FF121" s="46"/>
      <c r="FG121" s="46"/>
      <c r="FH121" s="46"/>
      <c r="FI121" s="46"/>
      <c r="FJ121" s="46"/>
      <c r="FK121" s="46"/>
      <c r="FL121" s="46"/>
      <c r="FM121" s="46"/>
      <c r="FN121" s="46"/>
      <c r="FO121" s="46"/>
    </row>
    <row r="122" spans="1:171" s="34" customFormat="1" ht="30" customHeight="1" x14ac:dyDescent="0.25">
      <c r="A122" s="21">
        <v>46001</v>
      </c>
      <c r="B122" s="47" t="s">
        <v>366</v>
      </c>
      <c r="C122" s="26" t="s">
        <v>365</v>
      </c>
      <c r="D122" s="41" t="s">
        <v>85</v>
      </c>
      <c r="E122" s="41"/>
      <c r="F122" s="41"/>
      <c r="G122" s="35" t="s">
        <v>12</v>
      </c>
      <c r="H122" s="35" t="s">
        <v>128</v>
      </c>
      <c r="I122" s="17"/>
      <c r="J122" s="35">
        <v>1848</v>
      </c>
      <c r="K122" s="15"/>
      <c r="EE122" s="46"/>
      <c r="EF122" s="46"/>
      <c r="EG122" s="46"/>
      <c r="EH122" s="46"/>
      <c r="EI122" s="46"/>
      <c r="EJ122" s="46"/>
      <c r="EK122" s="46"/>
      <c r="EL122" s="46"/>
      <c r="EM122" s="46"/>
      <c r="EN122" s="46"/>
      <c r="EO122" s="46"/>
      <c r="EP122" s="46"/>
      <c r="EQ122" s="46"/>
      <c r="ER122" s="46"/>
      <c r="ES122" s="46"/>
      <c r="ET122" s="46"/>
      <c r="EU122" s="46"/>
      <c r="EV122" s="46"/>
      <c r="EW122" s="46"/>
      <c r="EX122" s="46"/>
      <c r="EY122" s="46"/>
      <c r="EZ122" s="46"/>
      <c r="FA122" s="46"/>
      <c r="FB122" s="46"/>
      <c r="FC122" s="46"/>
      <c r="FD122" s="46"/>
      <c r="FE122" s="46"/>
      <c r="FF122" s="46"/>
      <c r="FG122" s="46"/>
      <c r="FH122" s="46"/>
      <c r="FI122" s="46"/>
      <c r="FJ122" s="46"/>
      <c r="FK122" s="46"/>
      <c r="FL122" s="46"/>
      <c r="FM122" s="46"/>
      <c r="FN122" s="46"/>
      <c r="FO122" s="46"/>
    </row>
    <row r="123" spans="1:171" s="34" customFormat="1" ht="30" customHeight="1" x14ac:dyDescent="0.25">
      <c r="A123" s="21">
        <v>46001</v>
      </c>
      <c r="B123" s="47" t="s">
        <v>364</v>
      </c>
      <c r="C123" s="26" t="s">
        <v>363</v>
      </c>
      <c r="D123" s="41" t="s">
        <v>85</v>
      </c>
      <c r="E123" s="41"/>
      <c r="F123" s="41"/>
      <c r="G123" s="35" t="s">
        <v>12</v>
      </c>
      <c r="H123" s="35" t="s">
        <v>128</v>
      </c>
      <c r="I123" s="17"/>
      <c r="J123" s="35">
        <v>36036</v>
      </c>
      <c r="K123" s="15"/>
      <c r="EE123" s="46"/>
      <c r="EF123" s="46"/>
      <c r="EG123" s="46"/>
      <c r="EH123" s="46"/>
      <c r="EI123" s="46"/>
      <c r="EJ123" s="46"/>
      <c r="EK123" s="46"/>
      <c r="EL123" s="46"/>
      <c r="EM123" s="46"/>
      <c r="EN123" s="46"/>
      <c r="EO123" s="46"/>
      <c r="EP123" s="46"/>
      <c r="EQ123" s="46"/>
      <c r="ER123" s="46"/>
      <c r="ES123" s="46"/>
      <c r="ET123" s="46"/>
      <c r="EU123" s="46"/>
      <c r="EV123" s="46"/>
      <c r="EW123" s="46"/>
      <c r="EX123" s="46"/>
      <c r="EY123" s="46"/>
      <c r="EZ123" s="46"/>
      <c r="FA123" s="46"/>
      <c r="FB123" s="46"/>
      <c r="FC123" s="46"/>
      <c r="FD123" s="46"/>
      <c r="FE123" s="46"/>
      <c r="FF123" s="46"/>
      <c r="FG123" s="46"/>
      <c r="FH123" s="46"/>
      <c r="FI123" s="46"/>
      <c r="FJ123" s="46"/>
      <c r="FK123" s="46"/>
      <c r="FL123" s="46"/>
      <c r="FM123" s="46"/>
      <c r="FN123" s="46"/>
      <c r="FO123" s="46"/>
    </row>
    <row r="124" spans="1:171" s="34" customFormat="1" ht="30" customHeight="1" x14ac:dyDescent="0.25">
      <c r="A124" s="21">
        <v>46001</v>
      </c>
      <c r="B124" s="47" t="s">
        <v>362</v>
      </c>
      <c r="C124" s="23" t="s">
        <v>201</v>
      </c>
      <c r="D124" s="41" t="s">
        <v>85</v>
      </c>
      <c r="E124" s="41"/>
      <c r="F124" s="41"/>
      <c r="G124" s="35" t="s">
        <v>12</v>
      </c>
      <c r="H124" s="35" t="s">
        <v>128</v>
      </c>
      <c r="I124" s="17"/>
      <c r="J124" s="35">
        <v>10406.09</v>
      </c>
      <c r="K124" s="15"/>
      <c r="EE124" s="46"/>
      <c r="EF124" s="46"/>
      <c r="EG124" s="46"/>
      <c r="EH124" s="46"/>
      <c r="EI124" s="46"/>
      <c r="EJ124" s="46"/>
      <c r="EK124" s="46"/>
      <c r="EL124" s="46"/>
      <c r="EM124" s="46"/>
      <c r="EN124" s="46"/>
      <c r="EO124" s="46"/>
      <c r="EP124" s="46"/>
      <c r="EQ124" s="46"/>
      <c r="ER124" s="46"/>
      <c r="ES124" s="46"/>
      <c r="ET124" s="46"/>
      <c r="EU124" s="46"/>
      <c r="EV124" s="46"/>
      <c r="EW124" s="46"/>
      <c r="EX124" s="46"/>
      <c r="EY124" s="46"/>
      <c r="EZ124" s="46"/>
      <c r="FA124" s="46"/>
      <c r="FB124" s="46"/>
      <c r="FC124" s="46"/>
      <c r="FD124" s="46"/>
      <c r="FE124" s="46"/>
      <c r="FF124" s="46"/>
      <c r="FG124" s="46"/>
      <c r="FH124" s="46"/>
      <c r="FI124" s="46"/>
      <c r="FJ124" s="46"/>
      <c r="FK124" s="46"/>
      <c r="FL124" s="46"/>
      <c r="FM124" s="46"/>
      <c r="FN124" s="46"/>
      <c r="FO124" s="46"/>
    </row>
    <row r="125" spans="1:171" s="34" customFormat="1" ht="30" customHeight="1" x14ac:dyDescent="0.25">
      <c r="A125" s="21">
        <v>46001</v>
      </c>
      <c r="B125" s="47" t="s">
        <v>361</v>
      </c>
      <c r="C125" s="23" t="s">
        <v>200</v>
      </c>
      <c r="D125" s="41" t="s">
        <v>85</v>
      </c>
      <c r="E125" s="41"/>
      <c r="F125" s="41"/>
      <c r="G125" s="35" t="s">
        <v>12</v>
      </c>
      <c r="H125" s="35" t="s">
        <v>128</v>
      </c>
      <c r="I125" s="17"/>
      <c r="J125" s="35">
        <v>19945</v>
      </c>
      <c r="K125" s="15"/>
      <c r="EE125" s="46"/>
      <c r="EF125" s="46"/>
      <c r="EG125" s="46"/>
      <c r="EH125" s="46"/>
      <c r="EI125" s="46"/>
      <c r="EJ125" s="46"/>
      <c r="EK125" s="46"/>
      <c r="EL125" s="46"/>
      <c r="EM125" s="46"/>
      <c r="EN125" s="46"/>
      <c r="EO125" s="46"/>
      <c r="EP125" s="46"/>
      <c r="EQ125" s="46"/>
      <c r="ER125" s="46"/>
      <c r="ES125" s="46"/>
      <c r="ET125" s="46"/>
      <c r="EU125" s="46"/>
      <c r="EV125" s="46"/>
      <c r="EW125" s="46"/>
      <c r="EX125" s="46"/>
      <c r="EY125" s="46"/>
      <c r="EZ125" s="46"/>
      <c r="FA125" s="46"/>
      <c r="FB125" s="46"/>
      <c r="FC125" s="46"/>
      <c r="FD125" s="46"/>
      <c r="FE125" s="46"/>
      <c r="FF125" s="46"/>
      <c r="FG125" s="46"/>
      <c r="FH125" s="46"/>
      <c r="FI125" s="46"/>
      <c r="FJ125" s="46"/>
      <c r="FK125" s="46"/>
      <c r="FL125" s="46"/>
      <c r="FM125" s="46"/>
      <c r="FN125" s="46"/>
      <c r="FO125" s="46"/>
    </row>
    <row r="126" spans="1:171" ht="30" customHeight="1" x14ac:dyDescent="0.25">
      <c r="A126" s="21">
        <v>46001</v>
      </c>
      <c r="B126" s="47" t="s">
        <v>360</v>
      </c>
      <c r="C126" s="26" t="s">
        <v>359</v>
      </c>
      <c r="D126" s="41" t="s">
        <v>85</v>
      </c>
      <c r="E126" s="41"/>
      <c r="F126" s="41"/>
      <c r="G126" s="35" t="s">
        <v>12</v>
      </c>
      <c r="H126" s="35" t="s">
        <v>128</v>
      </c>
      <c r="I126" s="17"/>
      <c r="J126" s="35">
        <v>8008</v>
      </c>
      <c r="K126" s="15"/>
      <c r="EE126" s="46"/>
      <c r="EF126" s="46"/>
      <c r="EG126" s="46"/>
      <c r="EH126" s="46"/>
      <c r="EI126" s="46"/>
      <c r="EJ126" s="46"/>
      <c r="EK126" s="46"/>
      <c r="EL126" s="46"/>
      <c r="EM126" s="46"/>
      <c r="EN126" s="46"/>
      <c r="EO126" s="46"/>
      <c r="EP126" s="46"/>
      <c r="EQ126" s="46"/>
      <c r="ER126" s="46"/>
      <c r="ES126" s="46"/>
      <c r="ET126" s="46"/>
      <c r="EU126" s="46"/>
      <c r="EV126" s="46"/>
      <c r="EW126" s="46"/>
      <c r="EX126" s="46"/>
      <c r="EY126" s="46"/>
      <c r="EZ126" s="46"/>
      <c r="FA126" s="46"/>
      <c r="FB126" s="46"/>
      <c r="FC126" s="46"/>
      <c r="FD126" s="46"/>
      <c r="FE126" s="46"/>
      <c r="FF126" s="46"/>
      <c r="FG126" s="46"/>
      <c r="FH126" s="46"/>
      <c r="FI126" s="46"/>
      <c r="FJ126" s="46"/>
      <c r="FK126" s="46"/>
      <c r="FL126" s="46"/>
      <c r="FM126" s="46"/>
      <c r="FN126" s="46"/>
      <c r="FO126" s="46"/>
    </row>
    <row r="127" spans="1:171" s="34" customFormat="1" ht="30" customHeight="1" x14ac:dyDescent="0.25">
      <c r="A127" s="21">
        <v>46001</v>
      </c>
      <c r="B127" s="47" t="s">
        <v>358</v>
      </c>
      <c r="C127" s="26" t="s">
        <v>198</v>
      </c>
      <c r="D127" s="41" t="s">
        <v>85</v>
      </c>
      <c r="E127" s="41"/>
      <c r="F127" s="41"/>
      <c r="G127" s="35" t="s">
        <v>12</v>
      </c>
      <c r="H127" s="35" t="s">
        <v>128</v>
      </c>
      <c r="I127" s="17"/>
      <c r="J127" s="35">
        <v>2973.17</v>
      </c>
      <c r="K127" s="15"/>
      <c r="EE127" s="46"/>
      <c r="EF127" s="46"/>
      <c r="EG127" s="46"/>
      <c r="EH127" s="46"/>
      <c r="EI127" s="46"/>
      <c r="EJ127" s="46"/>
      <c r="EK127" s="46"/>
      <c r="EL127" s="46"/>
      <c r="EM127" s="46"/>
      <c r="EN127" s="46"/>
      <c r="EO127" s="46"/>
      <c r="EP127" s="46"/>
      <c r="EQ127" s="46"/>
      <c r="ER127" s="46"/>
      <c r="ES127" s="46"/>
      <c r="ET127" s="46"/>
      <c r="EU127" s="46"/>
      <c r="EV127" s="46"/>
      <c r="EW127" s="46"/>
      <c r="EX127" s="46"/>
      <c r="EY127" s="46"/>
      <c r="EZ127" s="46"/>
      <c r="FA127" s="46"/>
      <c r="FB127" s="46"/>
      <c r="FC127" s="46"/>
      <c r="FD127" s="46"/>
      <c r="FE127" s="46"/>
      <c r="FF127" s="46"/>
      <c r="FG127" s="46"/>
      <c r="FH127" s="46"/>
      <c r="FI127" s="46"/>
      <c r="FJ127" s="46"/>
      <c r="FK127" s="46"/>
      <c r="FL127" s="46"/>
      <c r="FM127" s="46"/>
      <c r="FN127" s="46"/>
      <c r="FO127" s="46"/>
    </row>
    <row r="128" spans="1:171" s="34" customFormat="1" ht="30" customHeight="1" x14ac:dyDescent="0.25">
      <c r="A128" s="21">
        <v>46001</v>
      </c>
      <c r="B128" s="47" t="s">
        <v>357</v>
      </c>
      <c r="C128" s="23" t="s">
        <v>356</v>
      </c>
      <c r="D128" s="41" t="s">
        <v>85</v>
      </c>
      <c r="E128" s="41"/>
      <c r="F128" s="41"/>
      <c r="G128" s="35" t="s">
        <v>12</v>
      </c>
      <c r="H128" s="35" t="s">
        <v>128</v>
      </c>
      <c r="I128" s="17"/>
      <c r="J128" s="35">
        <v>3696</v>
      </c>
      <c r="K128" s="15"/>
      <c r="EE128" s="46"/>
      <c r="EF128" s="46"/>
      <c r="EG128" s="46"/>
      <c r="EH128" s="46"/>
      <c r="EI128" s="46"/>
      <c r="EJ128" s="46"/>
      <c r="EK128" s="46"/>
      <c r="EL128" s="46"/>
      <c r="EM128" s="46"/>
      <c r="EN128" s="46"/>
      <c r="EO128" s="46"/>
      <c r="EP128" s="46"/>
      <c r="EQ128" s="46"/>
      <c r="ER128" s="46"/>
      <c r="ES128" s="46"/>
      <c r="ET128" s="46"/>
      <c r="EU128" s="46"/>
      <c r="EV128" s="46"/>
      <c r="EW128" s="46"/>
      <c r="EX128" s="46"/>
      <c r="EY128" s="46"/>
      <c r="EZ128" s="46"/>
      <c r="FA128" s="46"/>
      <c r="FB128" s="46"/>
      <c r="FC128" s="46"/>
      <c r="FD128" s="46"/>
      <c r="FE128" s="46"/>
      <c r="FF128" s="46"/>
      <c r="FG128" s="46"/>
      <c r="FH128" s="46"/>
      <c r="FI128" s="46"/>
      <c r="FJ128" s="46"/>
      <c r="FK128" s="46"/>
      <c r="FL128" s="46"/>
      <c r="FM128" s="46"/>
      <c r="FN128" s="46"/>
      <c r="FO128" s="46"/>
    </row>
    <row r="129" spans="1:171" s="34" customFormat="1" ht="30" customHeight="1" x14ac:dyDescent="0.25">
      <c r="A129" s="21">
        <v>46001</v>
      </c>
      <c r="B129" s="47" t="s">
        <v>355</v>
      </c>
      <c r="C129" s="26" t="s">
        <v>354</v>
      </c>
      <c r="D129" s="41" t="s">
        <v>85</v>
      </c>
      <c r="E129" s="41"/>
      <c r="F129" s="41"/>
      <c r="G129" s="35" t="s">
        <v>12</v>
      </c>
      <c r="H129" s="35" t="s">
        <v>128</v>
      </c>
      <c r="I129" s="17"/>
      <c r="J129" s="35">
        <v>7392</v>
      </c>
      <c r="K129" s="15"/>
      <c r="EE129" s="46"/>
      <c r="EF129" s="46"/>
      <c r="EG129" s="46"/>
      <c r="EH129" s="46"/>
      <c r="EI129" s="46"/>
      <c r="EJ129" s="46"/>
      <c r="EK129" s="46"/>
      <c r="EL129" s="46"/>
      <c r="EM129" s="46"/>
      <c r="EN129" s="46"/>
      <c r="EO129" s="46"/>
      <c r="EP129" s="46"/>
      <c r="EQ129" s="46"/>
      <c r="ER129" s="46"/>
      <c r="ES129" s="46"/>
      <c r="ET129" s="46"/>
      <c r="EU129" s="46"/>
      <c r="EV129" s="46"/>
      <c r="EW129" s="46"/>
      <c r="EX129" s="46"/>
      <c r="EY129" s="46"/>
      <c r="EZ129" s="46"/>
      <c r="FA129" s="46"/>
      <c r="FB129" s="46"/>
      <c r="FC129" s="46"/>
      <c r="FD129" s="46"/>
      <c r="FE129" s="46"/>
      <c r="FF129" s="46"/>
      <c r="FG129" s="46"/>
      <c r="FH129" s="46"/>
      <c r="FI129" s="46"/>
      <c r="FJ129" s="46"/>
      <c r="FK129" s="46"/>
      <c r="FL129" s="46"/>
      <c r="FM129" s="46"/>
      <c r="FN129" s="46"/>
      <c r="FO129" s="46"/>
    </row>
    <row r="130" spans="1:171" s="34" customFormat="1" ht="30" customHeight="1" x14ac:dyDescent="0.25">
      <c r="A130" s="21">
        <v>46001</v>
      </c>
      <c r="B130" s="47" t="s">
        <v>353</v>
      </c>
      <c r="C130" s="26" t="s">
        <v>192</v>
      </c>
      <c r="D130" s="41" t="s">
        <v>85</v>
      </c>
      <c r="E130" s="41"/>
      <c r="F130" s="41"/>
      <c r="G130" s="43" t="s">
        <v>12</v>
      </c>
      <c r="H130" s="35" t="s">
        <v>128</v>
      </c>
      <c r="I130" s="17"/>
      <c r="J130" s="35">
        <v>10406.09</v>
      </c>
      <c r="K130" s="44"/>
      <c r="EE130" s="46"/>
      <c r="EF130" s="46"/>
      <c r="EG130" s="46"/>
      <c r="EH130" s="46"/>
      <c r="EI130" s="46"/>
      <c r="EJ130" s="46"/>
      <c r="EK130" s="46"/>
      <c r="EL130" s="46"/>
      <c r="EM130" s="46"/>
      <c r="EN130" s="46"/>
      <c r="EO130" s="46"/>
      <c r="EP130" s="46"/>
      <c r="EQ130" s="46"/>
      <c r="ER130" s="46"/>
      <c r="ES130" s="46"/>
      <c r="ET130" s="46"/>
      <c r="EU130" s="46"/>
      <c r="EV130" s="46"/>
      <c r="EW130" s="46"/>
      <c r="EX130" s="46"/>
      <c r="EY130" s="46"/>
      <c r="EZ130" s="46"/>
      <c r="FA130" s="46"/>
      <c r="FB130" s="46"/>
      <c r="FC130" s="46"/>
      <c r="FD130" s="46"/>
      <c r="FE130" s="46"/>
      <c r="FF130" s="46"/>
      <c r="FG130" s="46"/>
      <c r="FH130" s="46"/>
      <c r="FI130" s="46"/>
      <c r="FJ130" s="46"/>
      <c r="FK130" s="46"/>
      <c r="FL130" s="46"/>
      <c r="FM130" s="46"/>
      <c r="FN130" s="46"/>
      <c r="FO130" s="46"/>
    </row>
    <row r="131" spans="1:171" s="34" customFormat="1" ht="30" customHeight="1" x14ac:dyDescent="0.25">
      <c r="A131" s="21">
        <v>46001</v>
      </c>
      <c r="B131" s="47" t="s">
        <v>352</v>
      </c>
      <c r="C131" s="26" t="s">
        <v>351</v>
      </c>
      <c r="D131" s="41" t="s">
        <v>350</v>
      </c>
      <c r="E131" s="41"/>
      <c r="F131" s="41"/>
      <c r="G131" s="43" t="s">
        <v>12</v>
      </c>
      <c r="H131" s="43" t="s">
        <v>128</v>
      </c>
      <c r="I131" s="17"/>
      <c r="J131" s="35">
        <v>13445.39</v>
      </c>
      <c r="K131" s="44"/>
      <c r="EE131" s="46"/>
      <c r="EF131" s="46"/>
      <c r="EG131" s="46"/>
      <c r="EH131" s="46"/>
      <c r="EI131" s="46"/>
      <c r="EJ131" s="46"/>
      <c r="EK131" s="46"/>
      <c r="EL131" s="46"/>
      <c r="EM131" s="46"/>
      <c r="EN131" s="46"/>
      <c r="EO131" s="46"/>
      <c r="EP131" s="46"/>
      <c r="EQ131" s="46"/>
      <c r="ER131" s="46"/>
      <c r="ES131" s="46"/>
      <c r="ET131" s="46"/>
      <c r="EU131" s="46"/>
      <c r="EV131" s="46"/>
      <c r="EW131" s="46"/>
      <c r="EX131" s="46"/>
      <c r="EY131" s="46"/>
      <c r="EZ131" s="46"/>
      <c r="FA131" s="46"/>
      <c r="FB131" s="46"/>
      <c r="FC131" s="46"/>
      <c r="FD131" s="46"/>
      <c r="FE131" s="46"/>
      <c r="FF131" s="46"/>
      <c r="FG131" s="46"/>
      <c r="FH131" s="46"/>
      <c r="FI131" s="46"/>
      <c r="FJ131" s="46"/>
      <c r="FK131" s="46"/>
      <c r="FL131" s="46"/>
      <c r="FM131" s="46"/>
      <c r="FN131" s="46"/>
      <c r="FO131" s="46"/>
    </row>
    <row r="132" spans="1:171" ht="30" customHeight="1" x14ac:dyDescent="0.25">
      <c r="A132" s="21">
        <v>46001</v>
      </c>
      <c r="B132" s="47" t="s">
        <v>349</v>
      </c>
      <c r="C132" s="26" t="s">
        <v>191</v>
      </c>
      <c r="D132" s="41" t="s">
        <v>85</v>
      </c>
      <c r="E132" s="41"/>
      <c r="F132" s="41"/>
      <c r="G132" s="43" t="s">
        <v>12</v>
      </c>
      <c r="H132" s="43" t="s">
        <v>128</v>
      </c>
      <c r="I132" s="17"/>
      <c r="J132" s="35">
        <v>21679.35</v>
      </c>
      <c r="K132" s="44"/>
      <c r="EE132" s="46"/>
      <c r="EF132" s="46"/>
      <c r="EG132" s="46"/>
      <c r="EH132" s="46"/>
      <c r="EI132" s="46"/>
      <c r="EJ132" s="46"/>
      <c r="EK132" s="46"/>
      <c r="EL132" s="46"/>
      <c r="EM132" s="46"/>
      <c r="EN132" s="46"/>
      <c r="EO132" s="46"/>
      <c r="EP132" s="46"/>
      <c r="EQ132" s="46"/>
      <c r="ER132" s="46"/>
      <c r="ES132" s="46"/>
      <c r="ET132" s="46"/>
      <c r="EU132" s="46"/>
      <c r="EV132" s="46"/>
      <c r="EW132" s="46"/>
      <c r="EX132" s="46"/>
      <c r="EY132" s="46"/>
      <c r="EZ132" s="46"/>
      <c r="FA132" s="46"/>
      <c r="FB132" s="46"/>
      <c r="FC132" s="46"/>
      <c r="FD132" s="46"/>
      <c r="FE132" s="46"/>
      <c r="FF132" s="46"/>
      <c r="FG132" s="46"/>
      <c r="FH132" s="46"/>
      <c r="FI132" s="46"/>
      <c r="FJ132" s="46"/>
      <c r="FK132" s="46"/>
      <c r="FL132" s="46"/>
      <c r="FM132" s="46"/>
      <c r="FN132" s="46"/>
      <c r="FO132" s="46"/>
    </row>
    <row r="133" spans="1:171" ht="30" customHeight="1" x14ac:dyDescent="0.25">
      <c r="A133" s="21">
        <v>46001</v>
      </c>
      <c r="B133" s="47" t="s">
        <v>348</v>
      </c>
      <c r="C133" s="26" t="s">
        <v>347</v>
      </c>
      <c r="D133" s="41" t="s">
        <v>42</v>
      </c>
      <c r="E133" s="41"/>
      <c r="F133" s="41"/>
      <c r="G133" s="35" t="s">
        <v>23</v>
      </c>
      <c r="H133" s="35" t="s">
        <v>41</v>
      </c>
      <c r="I133" s="17"/>
      <c r="J133" s="35">
        <v>1000</v>
      </c>
      <c r="K133" s="15"/>
      <c r="EE133" s="46"/>
      <c r="EF133" s="46"/>
      <c r="EG133" s="46"/>
      <c r="EH133" s="46"/>
      <c r="EI133" s="46"/>
      <c r="EJ133" s="46"/>
      <c r="EK133" s="46"/>
      <c r="EL133" s="46"/>
      <c r="EM133" s="46"/>
      <c r="EN133" s="46"/>
      <c r="EO133" s="46"/>
      <c r="EP133" s="46"/>
      <c r="EQ133" s="46"/>
      <c r="ER133" s="46"/>
      <c r="ES133" s="46"/>
      <c r="ET133" s="46"/>
      <c r="EU133" s="46"/>
      <c r="EV133" s="46"/>
      <c r="EW133" s="46"/>
      <c r="EX133" s="46"/>
      <c r="EY133" s="46"/>
      <c r="EZ133" s="46"/>
      <c r="FA133" s="46"/>
      <c r="FB133" s="46"/>
      <c r="FC133" s="46"/>
      <c r="FD133" s="46"/>
      <c r="FE133" s="46"/>
      <c r="FF133" s="46"/>
      <c r="FG133" s="46"/>
      <c r="FH133" s="46"/>
      <c r="FI133" s="46"/>
      <c r="FJ133" s="46"/>
      <c r="FK133" s="46"/>
      <c r="FL133" s="46"/>
      <c r="FM133" s="46"/>
      <c r="FN133" s="46"/>
      <c r="FO133" s="46"/>
    </row>
    <row r="134" spans="1:171" ht="30" customHeight="1" x14ac:dyDescent="0.25">
      <c r="A134" s="21">
        <v>46001</v>
      </c>
      <c r="B134" s="47" t="s">
        <v>346</v>
      </c>
      <c r="C134" s="23" t="s">
        <v>188</v>
      </c>
      <c r="D134" s="41" t="s">
        <v>85</v>
      </c>
      <c r="E134" s="41"/>
      <c r="F134" s="41"/>
      <c r="G134" s="35" t="s">
        <v>12</v>
      </c>
      <c r="H134" s="35" t="s">
        <v>128</v>
      </c>
      <c r="I134" s="17"/>
      <c r="J134" s="35">
        <v>3468.7</v>
      </c>
      <c r="K134" s="15"/>
      <c r="EE134" s="46"/>
      <c r="EF134" s="46"/>
      <c r="EG134" s="46"/>
      <c r="EH134" s="46"/>
      <c r="EI134" s="46"/>
      <c r="EJ134" s="46"/>
      <c r="EK134" s="46"/>
      <c r="EL134" s="46"/>
      <c r="EM134" s="46"/>
      <c r="EN134" s="46"/>
      <c r="EO134" s="46"/>
      <c r="EP134" s="46"/>
      <c r="EQ134" s="46"/>
      <c r="ER134" s="46"/>
      <c r="ES134" s="46"/>
      <c r="ET134" s="46"/>
      <c r="EU134" s="46"/>
      <c r="EV134" s="46"/>
      <c r="EW134" s="46"/>
      <c r="EX134" s="46"/>
      <c r="EY134" s="46"/>
      <c r="EZ134" s="46"/>
      <c r="FA134" s="46"/>
      <c r="FB134" s="46"/>
      <c r="FC134" s="46"/>
      <c r="FD134" s="46"/>
      <c r="FE134" s="46"/>
      <c r="FF134" s="46"/>
      <c r="FG134" s="46"/>
      <c r="FH134" s="46"/>
      <c r="FI134" s="46"/>
      <c r="FJ134" s="46"/>
      <c r="FK134" s="46"/>
      <c r="FL134" s="46"/>
      <c r="FM134" s="46"/>
      <c r="FN134" s="46"/>
      <c r="FO134" s="46"/>
    </row>
    <row r="135" spans="1:171" s="34" customFormat="1" ht="30" customHeight="1" x14ac:dyDescent="0.25">
      <c r="A135" s="21">
        <v>46001</v>
      </c>
      <c r="B135" s="47" t="s">
        <v>345</v>
      </c>
      <c r="C135" s="23" t="s">
        <v>188</v>
      </c>
      <c r="D135" s="41" t="s">
        <v>85</v>
      </c>
      <c r="E135" s="41"/>
      <c r="F135" s="41"/>
      <c r="G135" s="35" t="s">
        <v>12</v>
      </c>
      <c r="H135" s="35" t="s">
        <v>128</v>
      </c>
      <c r="I135" s="17"/>
      <c r="J135" s="35">
        <v>7804.57</v>
      </c>
      <c r="K135" s="15"/>
      <c r="EE135" s="46"/>
      <c r="EF135" s="46"/>
      <c r="EG135" s="46"/>
      <c r="EH135" s="46"/>
      <c r="EI135" s="46"/>
      <c r="EJ135" s="46"/>
      <c r="EK135" s="46"/>
      <c r="EL135" s="46"/>
      <c r="EM135" s="46"/>
      <c r="EN135" s="46"/>
      <c r="EO135" s="46"/>
      <c r="EP135" s="46"/>
      <c r="EQ135" s="46"/>
      <c r="ER135" s="46"/>
      <c r="ES135" s="46"/>
      <c r="ET135" s="46"/>
      <c r="EU135" s="46"/>
      <c r="EV135" s="46"/>
      <c r="EW135" s="46"/>
      <c r="EX135" s="46"/>
      <c r="EY135" s="46"/>
      <c r="EZ135" s="46"/>
      <c r="FA135" s="46"/>
      <c r="FB135" s="46"/>
      <c r="FC135" s="46"/>
      <c r="FD135" s="46"/>
      <c r="FE135" s="46"/>
      <c r="FF135" s="46"/>
      <c r="FG135" s="46"/>
      <c r="FH135" s="46"/>
      <c r="FI135" s="46"/>
      <c r="FJ135" s="46"/>
      <c r="FK135" s="46"/>
      <c r="FL135" s="46"/>
      <c r="FM135" s="46"/>
      <c r="FN135" s="46"/>
      <c r="FO135" s="46"/>
    </row>
    <row r="136" spans="1:171" ht="30" customHeight="1" x14ac:dyDescent="0.25">
      <c r="A136" s="21">
        <v>46001</v>
      </c>
      <c r="B136" s="47" t="s">
        <v>344</v>
      </c>
      <c r="C136" s="23" t="s">
        <v>343</v>
      </c>
      <c r="D136" s="41" t="s">
        <v>342</v>
      </c>
      <c r="E136" s="41"/>
      <c r="F136" s="41"/>
      <c r="G136" s="35" t="s">
        <v>18</v>
      </c>
      <c r="H136" s="17" t="s">
        <v>17</v>
      </c>
      <c r="I136" s="17"/>
      <c r="J136" s="35">
        <v>17458</v>
      </c>
      <c r="K136" s="15"/>
      <c r="EE136" s="46"/>
      <c r="EF136" s="46"/>
      <c r="EG136" s="46"/>
      <c r="EH136" s="46"/>
      <c r="EI136" s="46"/>
      <c r="EJ136" s="46"/>
      <c r="EK136" s="46"/>
      <c r="EL136" s="46"/>
      <c r="EM136" s="46"/>
      <c r="EN136" s="46"/>
      <c r="EO136" s="46"/>
      <c r="EP136" s="46"/>
      <c r="EQ136" s="46"/>
      <c r="ER136" s="46"/>
      <c r="ES136" s="46"/>
      <c r="ET136" s="46"/>
      <c r="EU136" s="46"/>
      <c r="EV136" s="46"/>
      <c r="EW136" s="46"/>
      <c r="EX136" s="46"/>
      <c r="EY136" s="46"/>
      <c r="EZ136" s="46"/>
      <c r="FA136" s="46"/>
      <c r="FB136" s="46"/>
      <c r="FC136" s="46"/>
      <c r="FD136" s="46"/>
      <c r="FE136" s="46"/>
      <c r="FF136" s="46"/>
      <c r="FG136" s="46"/>
      <c r="FH136" s="46"/>
      <c r="FI136" s="46"/>
      <c r="FJ136" s="46"/>
      <c r="FK136" s="46"/>
      <c r="FL136" s="46"/>
      <c r="FM136" s="46"/>
      <c r="FN136" s="46"/>
      <c r="FO136" s="46"/>
    </row>
    <row r="137" spans="1:171" s="34" customFormat="1" ht="30" customHeight="1" x14ac:dyDescent="0.25">
      <c r="A137" s="21">
        <v>46001</v>
      </c>
      <c r="B137" s="47" t="s">
        <v>341</v>
      </c>
      <c r="C137" s="23" t="s">
        <v>340</v>
      </c>
      <c r="D137" s="41" t="s">
        <v>339</v>
      </c>
      <c r="E137" s="41"/>
      <c r="F137" s="41"/>
      <c r="G137" s="35" t="s">
        <v>34</v>
      </c>
      <c r="H137" s="17" t="s">
        <v>17</v>
      </c>
      <c r="I137" s="17"/>
      <c r="J137" s="35">
        <v>56000</v>
      </c>
      <c r="K137" s="15"/>
      <c r="EE137" s="46"/>
      <c r="EF137" s="46"/>
      <c r="EG137" s="46"/>
      <c r="EH137" s="46"/>
      <c r="EI137" s="46"/>
      <c r="EJ137" s="46"/>
      <c r="EK137" s="46"/>
      <c r="EL137" s="46"/>
      <c r="EM137" s="46"/>
      <c r="EN137" s="46"/>
      <c r="EO137" s="46"/>
      <c r="EP137" s="46"/>
      <c r="EQ137" s="46"/>
      <c r="ER137" s="46"/>
      <c r="ES137" s="46"/>
      <c r="ET137" s="46"/>
      <c r="EU137" s="46"/>
      <c r="EV137" s="46"/>
      <c r="EW137" s="46"/>
      <c r="EX137" s="46"/>
      <c r="EY137" s="46"/>
      <c r="EZ137" s="46"/>
      <c r="FA137" s="46"/>
      <c r="FB137" s="46"/>
      <c r="FC137" s="46"/>
      <c r="FD137" s="46"/>
      <c r="FE137" s="46"/>
      <c r="FF137" s="46"/>
      <c r="FG137" s="46"/>
      <c r="FH137" s="46"/>
      <c r="FI137" s="46"/>
      <c r="FJ137" s="46"/>
      <c r="FK137" s="46"/>
      <c r="FL137" s="46"/>
      <c r="FM137" s="46"/>
      <c r="FN137" s="46"/>
      <c r="FO137" s="46"/>
    </row>
    <row r="138" spans="1:171" ht="30" customHeight="1" x14ac:dyDescent="0.25">
      <c r="A138" s="21">
        <v>46001</v>
      </c>
      <c r="B138" s="47" t="s">
        <v>338</v>
      </c>
      <c r="C138" s="23" t="s">
        <v>335</v>
      </c>
      <c r="D138" s="41" t="s">
        <v>337</v>
      </c>
      <c r="E138" s="41"/>
      <c r="F138" s="41"/>
      <c r="G138" s="35" t="s">
        <v>55</v>
      </c>
      <c r="H138" s="17" t="s">
        <v>17</v>
      </c>
      <c r="I138" s="17"/>
      <c r="J138" s="35">
        <v>136</v>
      </c>
      <c r="K138" s="15"/>
      <c r="EE138" s="46"/>
      <c r="EF138" s="46"/>
      <c r="EG138" s="46"/>
      <c r="EH138" s="46"/>
      <c r="EI138" s="46"/>
      <c r="EJ138" s="46"/>
      <c r="EK138" s="46"/>
      <c r="EL138" s="46"/>
      <c r="EM138" s="46"/>
      <c r="EN138" s="46"/>
      <c r="EO138" s="46"/>
      <c r="EP138" s="46"/>
      <c r="EQ138" s="46"/>
      <c r="ER138" s="46"/>
      <c r="ES138" s="46"/>
      <c r="ET138" s="46"/>
      <c r="EU138" s="46"/>
      <c r="EV138" s="46"/>
      <c r="EW138" s="46"/>
      <c r="EX138" s="46"/>
      <c r="EY138" s="46"/>
      <c r="EZ138" s="46"/>
      <c r="FA138" s="46"/>
      <c r="FB138" s="46"/>
      <c r="FC138" s="46"/>
      <c r="FD138" s="46"/>
      <c r="FE138" s="46"/>
      <c r="FF138" s="46"/>
      <c r="FG138" s="46"/>
      <c r="FH138" s="46"/>
      <c r="FI138" s="46"/>
      <c r="FJ138" s="46"/>
      <c r="FK138" s="46"/>
      <c r="FL138" s="46"/>
      <c r="FM138" s="46"/>
      <c r="FN138" s="46"/>
      <c r="FO138" s="46"/>
    </row>
    <row r="139" spans="1:171" ht="30" customHeight="1" x14ac:dyDescent="0.25">
      <c r="A139" s="21">
        <v>46001</v>
      </c>
      <c r="B139" s="47" t="s">
        <v>336</v>
      </c>
      <c r="C139" s="19" t="s">
        <v>335</v>
      </c>
      <c r="D139" s="22" t="s">
        <v>334</v>
      </c>
      <c r="E139" s="22"/>
      <c r="F139" s="22"/>
      <c r="G139" s="15" t="s">
        <v>18</v>
      </c>
      <c r="H139" s="20" t="s">
        <v>17</v>
      </c>
      <c r="I139" s="17"/>
      <c r="J139" s="35">
        <v>528</v>
      </c>
      <c r="K139" s="15"/>
      <c r="EE139" s="46"/>
      <c r="EF139" s="46"/>
      <c r="EG139" s="46"/>
      <c r="EH139" s="46"/>
      <c r="EI139" s="46"/>
      <c r="EJ139" s="46"/>
      <c r="EK139" s="46"/>
      <c r="EL139" s="46"/>
      <c r="EM139" s="46"/>
      <c r="EN139" s="46"/>
      <c r="EO139" s="46"/>
      <c r="EP139" s="46"/>
      <c r="EQ139" s="46"/>
      <c r="ER139" s="46"/>
      <c r="ES139" s="46"/>
      <c r="ET139" s="46"/>
      <c r="EU139" s="46"/>
      <c r="EV139" s="46"/>
      <c r="EW139" s="46"/>
      <c r="EX139" s="46"/>
      <c r="EY139" s="46"/>
      <c r="EZ139" s="46"/>
      <c r="FA139" s="46"/>
      <c r="FB139" s="46"/>
      <c r="FC139" s="46"/>
      <c r="FD139" s="46"/>
      <c r="FE139" s="46"/>
      <c r="FF139" s="46"/>
      <c r="FG139" s="46"/>
      <c r="FH139" s="46"/>
      <c r="FI139" s="46"/>
      <c r="FJ139" s="46"/>
      <c r="FK139" s="46"/>
      <c r="FL139" s="46"/>
      <c r="FM139" s="46"/>
      <c r="FN139" s="46"/>
      <c r="FO139" s="46"/>
    </row>
    <row r="140" spans="1:171" s="34" customFormat="1" ht="30" customHeight="1" x14ac:dyDescent="0.45">
      <c r="A140" s="21">
        <v>46001</v>
      </c>
      <c r="B140" s="20" t="s">
        <v>333</v>
      </c>
      <c r="C140" s="25" t="s">
        <v>9</v>
      </c>
      <c r="D140" s="29" t="s">
        <v>332</v>
      </c>
      <c r="E140" s="28"/>
      <c r="F140" s="27"/>
      <c r="G140" s="24" t="s">
        <v>12</v>
      </c>
      <c r="H140" s="20" t="s">
        <v>11</v>
      </c>
      <c r="I140" s="15" t="s">
        <v>331</v>
      </c>
      <c r="J140" s="16">
        <v>2163.25</v>
      </c>
      <c r="K140" s="15"/>
      <c r="EE140" s="46"/>
      <c r="EF140" s="46"/>
      <c r="EG140" s="46"/>
      <c r="EH140" s="46"/>
      <c r="EI140" s="46"/>
      <c r="EJ140" s="46"/>
      <c r="EK140" s="46"/>
      <c r="EL140" s="46"/>
      <c r="EM140" s="46"/>
      <c r="EN140" s="46"/>
      <c r="EO140" s="46"/>
      <c r="EP140" s="46"/>
      <c r="EQ140" s="46"/>
      <c r="ER140" s="46"/>
      <c r="ES140" s="46"/>
      <c r="ET140" s="46"/>
      <c r="EU140" s="46"/>
      <c r="EV140" s="46"/>
      <c r="EW140" s="46"/>
      <c r="EX140" s="46"/>
      <c r="EY140" s="46"/>
      <c r="EZ140" s="46"/>
      <c r="FA140" s="46"/>
      <c r="FB140" s="46"/>
      <c r="FC140" s="46"/>
      <c r="FD140" s="46"/>
      <c r="FE140" s="46"/>
      <c r="FF140" s="46"/>
      <c r="FG140" s="46"/>
      <c r="FH140" s="46"/>
      <c r="FI140" s="46"/>
      <c r="FJ140" s="46"/>
      <c r="FK140" s="46"/>
      <c r="FL140" s="46"/>
      <c r="FM140" s="46"/>
      <c r="FN140" s="46"/>
      <c r="FO140" s="46"/>
    </row>
    <row r="141" spans="1:171" ht="30" customHeight="1" x14ac:dyDescent="0.25">
      <c r="A141" s="21">
        <v>46001</v>
      </c>
      <c r="B141" s="47" t="s">
        <v>330</v>
      </c>
      <c r="C141" s="26" t="s">
        <v>329</v>
      </c>
      <c r="D141" s="22" t="s">
        <v>328</v>
      </c>
      <c r="E141" s="22"/>
      <c r="F141" s="22"/>
      <c r="G141" s="15" t="s">
        <v>55</v>
      </c>
      <c r="H141" s="15" t="s">
        <v>17</v>
      </c>
      <c r="I141" s="17"/>
      <c r="J141" s="35">
        <v>1150</v>
      </c>
      <c r="K141" s="15"/>
      <c r="EE141" s="46"/>
      <c r="EF141" s="46"/>
      <c r="EG141" s="46"/>
      <c r="EH141" s="46"/>
      <c r="EI141" s="46"/>
      <c r="EJ141" s="46"/>
      <c r="EK141" s="46"/>
      <c r="EL141" s="46"/>
      <c r="EM141" s="46"/>
      <c r="EN141" s="46"/>
      <c r="EO141" s="46"/>
      <c r="EP141" s="46"/>
      <c r="EQ141" s="46"/>
      <c r="ER141" s="46"/>
      <c r="ES141" s="46"/>
      <c r="ET141" s="46"/>
      <c r="EU141" s="46"/>
      <c r="EV141" s="46"/>
      <c r="EW141" s="46"/>
      <c r="EX141" s="46"/>
      <c r="EY141" s="46"/>
      <c r="EZ141" s="46"/>
      <c r="FA141" s="46"/>
      <c r="FB141" s="46"/>
      <c r="FC141" s="46"/>
      <c r="FD141" s="46"/>
      <c r="FE141" s="46"/>
      <c r="FF141" s="46"/>
      <c r="FG141" s="46"/>
      <c r="FH141" s="46"/>
      <c r="FI141" s="46"/>
      <c r="FJ141" s="46"/>
      <c r="FK141" s="46"/>
      <c r="FL141" s="46"/>
      <c r="FM141" s="46"/>
      <c r="FN141" s="46"/>
      <c r="FO141" s="46"/>
    </row>
    <row r="142" spans="1:171" s="34" customFormat="1" ht="30" customHeight="1" x14ac:dyDescent="0.25">
      <c r="A142" s="21">
        <v>46001</v>
      </c>
      <c r="B142" s="47" t="s">
        <v>327</v>
      </c>
      <c r="C142" s="19" t="s">
        <v>326</v>
      </c>
      <c r="D142" s="22" t="s">
        <v>325</v>
      </c>
      <c r="E142" s="22"/>
      <c r="F142" s="22"/>
      <c r="G142" s="15" t="s">
        <v>12</v>
      </c>
      <c r="H142" s="20" t="s">
        <v>11</v>
      </c>
      <c r="I142" s="17"/>
      <c r="J142" s="35">
        <f>2569.5</f>
        <v>2569.5</v>
      </c>
      <c r="K142" s="15"/>
      <c r="EE142" s="46"/>
      <c r="EF142" s="46"/>
      <c r="EG142" s="46"/>
      <c r="EH142" s="46"/>
      <c r="EI142" s="46"/>
      <c r="EJ142" s="46"/>
      <c r="EK142" s="46"/>
      <c r="EL142" s="46"/>
      <c r="EM142" s="46"/>
      <c r="EN142" s="46"/>
      <c r="EO142" s="46"/>
      <c r="EP142" s="46"/>
      <c r="EQ142" s="46"/>
      <c r="ER142" s="46"/>
      <c r="ES142" s="46"/>
      <c r="ET142" s="46"/>
      <c r="EU142" s="46"/>
      <c r="EV142" s="46"/>
      <c r="EW142" s="46"/>
      <c r="EX142" s="46"/>
      <c r="EY142" s="46"/>
      <c r="EZ142" s="46"/>
      <c r="FA142" s="46"/>
      <c r="FB142" s="46"/>
      <c r="FC142" s="46"/>
      <c r="FD142" s="46"/>
      <c r="FE142" s="46"/>
      <c r="FF142" s="46"/>
      <c r="FG142" s="46"/>
      <c r="FH142" s="46"/>
      <c r="FI142" s="46"/>
      <c r="FJ142" s="46"/>
      <c r="FK142" s="46"/>
      <c r="FL142" s="46"/>
      <c r="FM142" s="46"/>
      <c r="FN142" s="46"/>
      <c r="FO142" s="46"/>
    </row>
    <row r="143" spans="1:171" s="50" customFormat="1" ht="30" customHeight="1" x14ac:dyDescent="0.25">
      <c r="A143" s="21">
        <v>46001</v>
      </c>
      <c r="B143" s="47" t="s">
        <v>324</v>
      </c>
      <c r="C143" s="26" t="s">
        <v>323</v>
      </c>
      <c r="D143" s="22" t="s">
        <v>322</v>
      </c>
      <c r="E143" s="22"/>
      <c r="F143" s="22"/>
      <c r="G143" s="15" t="s">
        <v>12</v>
      </c>
      <c r="H143" s="15" t="s">
        <v>11</v>
      </c>
      <c r="I143" s="17"/>
      <c r="J143" s="35">
        <v>506.09</v>
      </c>
      <c r="K143" s="38"/>
      <c r="EE143" s="51"/>
      <c r="EF143" s="51"/>
      <c r="EG143" s="51"/>
      <c r="EH143" s="51"/>
      <c r="EI143" s="51"/>
      <c r="EJ143" s="51"/>
      <c r="EK143" s="51"/>
      <c r="EL143" s="51"/>
      <c r="EM143" s="51"/>
      <c r="EN143" s="51"/>
      <c r="EO143" s="51"/>
      <c r="EP143" s="51"/>
      <c r="EQ143" s="51"/>
      <c r="ER143" s="51"/>
      <c r="ES143" s="51"/>
      <c r="ET143" s="51"/>
      <c r="EU143" s="51"/>
      <c r="EV143" s="51"/>
      <c r="EW143" s="51"/>
      <c r="EX143" s="51"/>
      <c r="EY143" s="51"/>
      <c r="EZ143" s="51"/>
      <c r="FA143" s="51"/>
      <c r="FB143" s="51"/>
      <c r="FC143" s="51"/>
      <c r="FD143" s="51"/>
      <c r="FE143" s="51"/>
      <c r="FF143" s="51"/>
      <c r="FG143" s="51"/>
      <c r="FH143" s="51"/>
      <c r="FI143" s="51"/>
      <c r="FJ143" s="51"/>
      <c r="FK143" s="51"/>
      <c r="FL143" s="51"/>
      <c r="FM143" s="51"/>
      <c r="FN143" s="51"/>
      <c r="FO143" s="51"/>
    </row>
    <row r="144" spans="1:171" s="34" customFormat="1" ht="30" customHeight="1" x14ac:dyDescent="0.25">
      <c r="A144" s="21">
        <v>46001</v>
      </c>
      <c r="B144" s="47" t="s">
        <v>321</v>
      </c>
      <c r="C144" s="19" t="s">
        <v>318</v>
      </c>
      <c r="D144" s="22" t="s">
        <v>320</v>
      </c>
      <c r="E144" s="22"/>
      <c r="F144" s="22"/>
      <c r="G144" s="15" t="s">
        <v>12</v>
      </c>
      <c r="H144" s="20" t="s">
        <v>11</v>
      </c>
      <c r="I144" s="17"/>
      <c r="J144" s="35">
        <v>739.36</v>
      </c>
      <c r="K144" s="15"/>
      <c r="EE144" s="46"/>
      <c r="EF144" s="46"/>
      <c r="EG144" s="46"/>
      <c r="EH144" s="46"/>
      <c r="EI144" s="46"/>
      <c r="EJ144" s="46"/>
      <c r="EK144" s="46"/>
      <c r="EL144" s="46"/>
      <c r="EM144" s="46"/>
      <c r="EN144" s="46"/>
      <c r="EO144" s="46"/>
      <c r="EP144" s="46"/>
      <c r="EQ144" s="46"/>
      <c r="ER144" s="46"/>
      <c r="ES144" s="46"/>
      <c r="ET144" s="46"/>
      <c r="EU144" s="46"/>
      <c r="EV144" s="46"/>
      <c r="EW144" s="46"/>
      <c r="EX144" s="46"/>
      <c r="EY144" s="46"/>
      <c r="EZ144" s="46"/>
      <c r="FA144" s="46"/>
      <c r="FB144" s="46"/>
      <c r="FC144" s="46"/>
      <c r="FD144" s="46"/>
      <c r="FE144" s="46"/>
      <c r="FF144" s="46"/>
      <c r="FG144" s="46"/>
      <c r="FH144" s="46"/>
      <c r="FI144" s="46"/>
      <c r="FJ144" s="46"/>
      <c r="FK144" s="46"/>
      <c r="FL144" s="46"/>
      <c r="FM144" s="46"/>
      <c r="FN144" s="46"/>
      <c r="FO144" s="46"/>
    </row>
    <row r="145" spans="1:171" ht="30" customHeight="1" x14ac:dyDescent="0.25">
      <c r="A145" s="21">
        <v>46001</v>
      </c>
      <c r="B145" s="20" t="s">
        <v>319</v>
      </c>
      <c r="C145" s="25" t="s">
        <v>318</v>
      </c>
      <c r="D145" s="22" t="s">
        <v>317</v>
      </c>
      <c r="E145" s="22"/>
      <c r="F145" s="22"/>
      <c r="G145" s="15" t="s">
        <v>12</v>
      </c>
      <c r="H145" s="15" t="s">
        <v>11</v>
      </c>
      <c r="I145" s="17"/>
      <c r="J145" s="35">
        <v>80</v>
      </c>
      <c r="K145" s="15"/>
      <c r="EE145" s="46"/>
      <c r="EF145" s="46"/>
      <c r="EG145" s="46"/>
      <c r="EH145" s="46"/>
      <c r="EI145" s="46"/>
      <c r="EJ145" s="46"/>
      <c r="EK145" s="46"/>
      <c r="EL145" s="46"/>
      <c r="EM145" s="46"/>
      <c r="EN145" s="46"/>
      <c r="EO145" s="46"/>
      <c r="EP145" s="46"/>
      <c r="EQ145" s="46"/>
      <c r="ER145" s="46"/>
      <c r="ES145" s="46"/>
      <c r="ET145" s="46"/>
      <c r="EU145" s="46"/>
      <c r="EV145" s="46"/>
      <c r="EW145" s="46"/>
      <c r="EX145" s="46"/>
      <c r="EY145" s="46"/>
      <c r="EZ145" s="46"/>
      <c r="FA145" s="46"/>
      <c r="FB145" s="46"/>
      <c r="FC145" s="46"/>
      <c r="FD145" s="46"/>
      <c r="FE145" s="46"/>
      <c r="FF145" s="46"/>
      <c r="FG145" s="46"/>
      <c r="FH145" s="46"/>
      <c r="FI145" s="46"/>
      <c r="FJ145" s="46"/>
      <c r="FK145" s="46"/>
      <c r="FL145" s="46"/>
      <c r="FM145" s="46"/>
      <c r="FN145" s="46"/>
      <c r="FO145" s="46"/>
    </row>
    <row r="146" spans="1:171" ht="30" customHeight="1" x14ac:dyDescent="0.25">
      <c r="A146" s="21">
        <v>46002</v>
      </c>
      <c r="B146" s="47" t="s">
        <v>316</v>
      </c>
      <c r="C146" s="19" t="s">
        <v>104</v>
      </c>
      <c r="D146" s="22" t="s">
        <v>103</v>
      </c>
      <c r="E146" s="22"/>
      <c r="F146" s="22"/>
      <c r="G146" s="15" t="s">
        <v>23</v>
      </c>
      <c r="H146" s="15" t="s">
        <v>71</v>
      </c>
      <c r="I146" s="35"/>
      <c r="J146" s="35">
        <v>148.4</v>
      </c>
      <c r="K146" s="15"/>
      <c r="EE146" s="46"/>
      <c r="EF146" s="46"/>
      <c r="EG146" s="46"/>
      <c r="EH146" s="46"/>
      <c r="EI146" s="46"/>
      <c r="EJ146" s="46"/>
      <c r="EK146" s="46"/>
      <c r="EL146" s="46"/>
      <c r="EM146" s="46"/>
      <c r="EN146" s="46"/>
      <c r="EO146" s="46"/>
      <c r="EP146" s="46"/>
      <c r="EQ146" s="46"/>
      <c r="ER146" s="46"/>
      <c r="ES146" s="46"/>
      <c r="ET146" s="46"/>
      <c r="EU146" s="46"/>
      <c r="EV146" s="46"/>
      <c r="EW146" s="46"/>
      <c r="EX146" s="46"/>
      <c r="EY146" s="46"/>
      <c r="EZ146" s="46"/>
      <c r="FA146" s="46"/>
      <c r="FB146" s="46"/>
      <c r="FC146" s="46"/>
      <c r="FD146" s="46"/>
      <c r="FE146" s="46"/>
      <c r="FF146" s="46"/>
      <c r="FG146" s="46"/>
      <c r="FH146" s="46"/>
      <c r="FI146" s="46"/>
      <c r="FJ146" s="46"/>
      <c r="FK146" s="46"/>
      <c r="FL146" s="46"/>
      <c r="FM146" s="46"/>
      <c r="FN146" s="46"/>
      <c r="FO146" s="46"/>
    </row>
    <row r="147" spans="1:171" ht="30" customHeight="1" x14ac:dyDescent="0.45">
      <c r="A147" s="21">
        <v>46002</v>
      </c>
      <c r="B147" s="47" t="s">
        <v>315</v>
      </c>
      <c r="C147" s="19" t="s">
        <v>104</v>
      </c>
      <c r="D147" s="22" t="s">
        <v>103</v>
      </c>
      <c r="E147" s="22"/>
      <c r="F147" s="22"/>
      <c r="G147" s="24" t="s">
        <v>23</v>
      </c>
      <c r="H147" s="15" t="s">
        <v>71</v>
      </c>
      <c r="I147" s="17"/>
      <c r="J147" s="35">
        <v>395.2</v>
      </c>
      <c r="K147" s="15"/>
      <c r="EE147" s="46"/>
      <c r="EF147" s="46"/>
      <c r="EG147" s="46"/>
      <c r="EH147" s="46"/>
      <c r="EI147" s="46"/>
      <c r="EJ147" s="46"/>
      <c r="EK147" s="46"/>
      <c r="EL147" s="46"/>
      <c r="EM147" s="46"/>
      <c r="EN147" s="46"/>
      <c r="EO147" s="46"/>
      <c r="EP147" s="46"/>
      <c r="EQ147" s="46"/>
      <c r="ER147" s="46"/>
      <c r="ES147" s="46"/>
      <c r="ET147" s="46"/>
      <c r="EU147" s="46"/>
      <c r="EV147" s="46"/>
      <c r="EW147" s="46"/>
      <c r="EX147" s="46"/>
      <c r="EY147" s="46"/>
      <c r="EZ147" s="46"/>
      <c r="FA147" s="46"/>
      <c r="FB147" s="46"/>
      <c r="FC147" s="46"/>
      <c r="FD147" s="46"/>
      <c r="FE147" s="46"/>
      <c r="FF147" s="46"/>
      <c r="FG147" s="46"/>
      <c r="FH147" s="46"/>
      <c r="FI147" s="46"/>
      <c r="FJ147" s="46"/>
      <c r="FK147" s="46"/>
      <c r="FL147" s="46"/>
      <c r="FM147" s="46"/>
      <c r="FN147" s="46"/>
      <c r="FO147" s="46"/>
    </row>
    <row r="148" spans="1:171" s="34" customFormat="1" ht="30" customHeight="1" x14ac:dyDescent="0.25">
      <c r="A148" s="21">
        <v>46002</v>
      </c>
      <c r="B148" s="47" t="s">
        <v>314</v>
      </c>
      <c r="C148" s="23" t="s">
        <v>32</v>
      </c>
      <c r="D148" s="22" t="s">
        <v>121</v>
      </c>
      <c r="E148" s="22"/>
      <c r="F148" s="22"/>
      <c r="G148" s="15" t="s">
        <v>30</v>
      </c>
      <c r="H148" s="15" t="s">
        <v>29</v>
      </c>
      <c r="I148" s="35"/>
      <c r="J148" s="35">
        <v>470.85</v>
      </c>
      <c r="K148" s="15"/>
      <c r="EE148" s="46"/>
      <c r="EF148" s="46"/>
      <c r="EG148" s="46"/>
      <c r="EH148" s="46"/>
      <c r="EI148" s="46"/>
      <c r="EJ148" s="46"/>
      <c r="EK148" s="46"/>
      <c r="EL148" s="46"/>
      <c r="EM148" s="46"/>
      <c r="EN148" s="46"/>
      <c r="EO148" s="46"/>
      <c r="EP148" s="46"/>
      <c r="EQ148" s="46"/>
      <c r="ER148" s="46"/>
      <c r="ES148" s="46"/>
      <c r="ET148" s="46"/>
      <c r="EU148" s="46"/>
      <c r="EV148" s="46"/>
      <c r="EW148" s="46"/>
      <c r="EX148" s="46"/>
      <c r="EY148" s="46"/>
      <c r="EZ148" s="46"/>
      <c r="FA148" s="46"/>
      <c r="FB148" s="46"/>
      <c r="FC148" s="46"/>
      <c r="FD148" s="46"/>
      <c r="FE148" s="46"/>
      <c r="FF148" s="46"/>
      <c r="FG148" s="46"/>
      <c r="FH148" s="46"/>
      <c r="FI148" s="46"/>
      <c r="FJ148" s="46"/>
      <c r="FK148" s="46"/>
      <c r="FL148" s="46"/>
      <c r="FM148" s="46"/>
      <c r="FN148" s="46"/>
      <c r="FO148" s="46"/>
    </row>
    <row r="149" spans="1:171" ht="30" customHeight="1" x14ac:dyDescent="0.25">
      <c r="A149" s="21">
        <v>46003</v>
      </c>
      <c r="B149" s="47" t="s">
        <v>312</v>
      </c>
      <c r="C149" s="23" t="s">
        <v>9</v>
      </c>
      <c r="D149" s="22" t="s">
        <v>313</v>
      </c>
      <c r="E149" s="22"/>
      <c r="F149" s="22"/>
      <c r="G149" s="15" t="s">
        <v>12</v>
      </c>
      <c r="H149" s="15" t="s">
        <v>11</v>
      </c>
      <c r="I149" s="35"/>
      <c r="J149" s="35">
        <f>52744.67-J150</f>
        <v>41570.449999999997</v>
      </c>
      <c r="K149" s="15"/>
      <c r="EE149" s="46"/>
      <c r="EF149" s="46"/>
      <c r="EG149" s="46"/>
      <c r="EH149" s="46"/>
      <c r="EI149" s="46"/>
      <c r="EJ149" s="46"/>
      <c r="EK149" s="46"/>
      <c r="EL149" s="46"/>
      <c r="EM149" s="46"/>
      <c r="EN149" s="46"/>
      <c r="EO149" s="46"/>
      <c r="EP149" s="46"/>
      <c r="EQ149" s="46"/>
      <c r="ER149" s="46"/>
      <c r="ES149" s="46"/>
      <c r="ET149" s="46"/>
      <c r="EU149" s="46"/>
      <c r="EV149" s="46"/>
      <c r="EW149" s="46"/>
      <c r="EX149" s="46"/>
      <c r="EY149" s="46"/>
      <c r="EZ149" s="46"/>
      <c r="FA149" s="46"/>
      <c r="FB149" s="46"/>
      <c r="FC149" s="46"/>
      <c r="FD149" s="46"/>
      <c r="FE149" s="46"/>
      <c r="FF149" s="46"/>
      <c r="FG149" s="46"/>
      <c r="FH149" s="46"/>
      <c r="FI149" s="46"/>
      <c r="FJ149" s="46"/>
      <c r="FK149" s="46"/>
      <c r="FL149" s="46"/>
      <c r="FM149" s="46"/>
      <c r="FN149" s="46"/>
      <c r="FO149" s="46"/>
    </row>
    <row r="150" spans="1:171" s="34" customFormat="1" ht="30" customHeight="1" x14ac:dyDescent="0.45">
      <c r="A150" s="21">
        <v>46003</v>
      </c>
      <c r="B150" s="47" t="s">
        <v>312</v>
      </c>
      <c r="C150" s="23" t="s">
        <v>9</v>
      </c>
      <c r="D150" s="22" t="s">
        <v>311</v>
      </c>
      <c r="E150" s="22"/>
      <c r="F150" s="22"/>
      <c r="G150" s="24" t="s">
        <v>12</v>
      </c>
      <c r="H150" s="15" t="s">
        <v>11</v>
      </c>
      <c r="I150" s="35"/>
      <c r="J150" s="35">
        <f>3674.04+3584.53+3915.65</f>
        <v>11174.22</v>
      </c>
      <c r="K150" s="15"/>
      <c r="EE150" s="46"/>
      <c r="EF150" s="46"/>
      <c r="EG150" s="46"/>
      <c r="EH150" s="46"/>
      <c r="EI150" s="46"/>
      <c r="EJ150" s="46"/>
      <c r="EK150" s="46"/>
      <c r="EL150" s="46"/>
      <c r="EM150" s="46"/>
      <c r="EN150" s="46"/>
      <c r="EO150" s="46"/>
      <c r="EP150" s="46"/>
      <c r="EQ150" s="46"/>
      <c r="ER150" s="46"/>
      <c r="ES150" s="46"/>
      <c r="ET150" s="46"/>
      <c r="EU150" s="46"/>
      <c r="EV150" s="46"/>
      <c r="EW150" s="46"/>
      <c r="EX150" s="46"/>
      <c r="EY150" s="46"/>
      <c r="EZ150" s="46"/>
      <c r="FA150" s="46"/>
      <c r="FB150" s="46"/>
      <c r="FC150" s="46"/>
      <c r="FD150" s="46"/>
      <c r="FE150" s="46"/>
      <c r="FF150" s="46"/>
      <c r="FG150" s="46"/>
      <c r="FH150" s="46"/>
      <c r="FI150" s="46"/>
      <c r="FJ150" s="46"/>
      <c r="FK150" s="46"/>
      <c r="FL150" s="46"/>
      <c r="FM150" s="46"/>
      <c r="FN150" s="46"/>
      <c r="FO150" s="46"/>
    </row>
    <row r="151" spans="1:171" s="34" customFormat="1" ht="30" customHeight="1" x14ac:dyDescent="0.25">
      <c r="A151" s="21">
        <v>46003</v>
      </c>
      <c r="B151" s="47" t="s">
        <v>310</v>
      </c>
      <c r="C151" s="26" t="s">
        <v>117</v>
      </c>
      <c r="D151" s="22" t="s">
        <v>103</v>
      </c>
      <c r="E151" s="22"/>
      <c r="F151" s="22"/>
      <c r="G151" s="15" t="s">
        <v>23</v>
      </c>
      <c r="H151" s="20" t="s">
        <v>71</v>
      </c>
      <c r="I151" s="17"/>
      <c r="J151" s="35">
        <v>395.2</v>
      </c>
      <c r="K151" s="15"/>
      <c r="EE151" s="46"/>
      <c r="EF151" s="46"/>
      <c r="EG151" s="46"/>
      <c r="EH151" s="46"/>
      <c r="EI151" s="46"/>
      <c r="EJ151" s="46"/>
      <c r="EK151" s="46"/>
      <c r="EL151" s="46"/>
      <c r="EM151" s="46"/>
      <c r="EN151" s="46"/>
      <c r="EO151" s="46"/>
      <c r="EP151" s="46"/>
      <c r="EQ151" s="46"/>
      <c r="ER151" s="46"/>
      <c r="ES151" s="46"/>
      <c r="ET151" s="46"/>
      <c r="EU151" s="46"/>
      <c r="EV151" s="46"/>
      <c r="EW151" s="46"/>
      <c r="EX151" s="46"/>
      <c r="EY151" s="46"/>
      <c r="EZ151" s="46"/>
      <c r="FA151" s="46"/>
      <c r="FB151" s="46"/>
      <c r="FC151" s="46"/>
      <c r="FD151" s="46"/>
      <c r="FE151" s="46"/>
      <c r="FF151" s="46"/>
      <c r="FG151" s="46"/>
      <c r="FH151" s="46"/>
      <c r="FI151" s="46"/>
      <c r="FJ151" s="46"/>
      <c r="FK151" s="46"/>
      <c r="FL151" s="46"/>
      <c r="FM151" s="46"/>
      <c r="FN151" s="46"/>
      <c r="FO151" s="46"/>
    </row>
    <row r="152" spans="1:171" ht="30" customHeight="1" x14ac:dyDescent="0.25">
      <c r="A152" s="21">
        <v>46006</v>
      </c>
      <c r="B152" s="47" t="s">
        <v>309</v>
      </c>
      <c r="C152" s="23" t="s">
        <v>308</v>
      </c>
      <c r="D152" s="22" t="s">
        <v>19</v>
      </c>
      <c r="E152" s="22"/>
      <c r="F152" s="22"/>
      <c r="G152" s="15" t="s">
        <v>18</v>
      </c>
      <c r="H152" s="20" t="s">
        <v>17</v>
      </c>
      <c r="I152" s="17"/>
      <c r="J152" s="49">
        <v>7474.92</v>
      </c>
      <c r="K152" s="15"/>
      <c r="EE152" s="46"/>
      <c r="EF152" s="46"/>
      <c r="EG152" s="46"/>
      <c r="EH152" s="46"/>
      <c r="EI152" s="46"/>
      <c r="EJ152" s="46"/>
      <c r="EK152" s="46"/>
      <c r="EL152" s="46"/>
      <c r="EM152" s="46"/>
      <c r="EN152" s="46"/>
      <c r="EO152" s="46"/>
      <c r="EP152" s="46"/>
      <c r="EQ152" s="46"/>
      <c r="ER152" s="46"/>
      <c r="ES152" s="46"/>
      <c r="ET152" s="46"/>
      <c r="EU152" s="46"/>
      <c r="EV152" s="46"/>
      <c r="EW152" s="46"/>
      <c r="EX152" s="46"/>
      <c r="EY152" s="46"/>
      <c r="EZ152" s="46"/>
      <c r="FA152" s="46"/>
      <c r="FB152" s="46"/>
      <c r="FC152" s="46"/>
      <c r="FD152" s="46"/>
      <c r="FE152" s="46"/>
      <c r="FF152" s="46"/>
      <c r="FG152" s="46"/>
      <c r="FH152" s="46"/>
      <c r="FI152" s="46"/>
      <c r="FJ152" s="46"/>
      <c r="FK152" s="46"/>
      <c r="FL152" s="46"/>
      <c r="FM152" s="46"/>
      <c r="FN152" s="46"/>
      <c r="FO152" s="46"/>
    </row>
    <row r="153" spans="1:171" ht="30" customHeight="1" x14ac:dyDescent="0.25">
      <c r="A153" s="21">
        <v>46006</v>
      </c>
      <c r="B153" s="47" t="s">
        <v>307</v>
      </c>
      <c r="C153" s="19" t="s">
        <v>9</v>
      </c>
      <c r="D153" s="22" t="s">
        <v>306</v>
      </c>
      <c r="E153" s="22"/>
      <c r="F153" s="22"/>
      <c r="G153" s="15" t="s">
        <v>12</v>
      </c>
      <c r="H153" s="20" t="s">
        <v>11</v>
      </c>
      <c r="I153" s="17"/>
      <c r="J153" s="35">
        <v>1432.32</v>
      </c>
      <c r="K153" s="15"/>
      <c r="EE153" s="46"/>
      <c r="EF153" s="46"/>
      <c r="EG153" s="46"/>
      <c r="EH153" s="46"/>
      <c r="EI153" s="46"/>
      <c r="EJ153" s="46"/>
      <c r="EK153" s="46"/>
      <c r="EL153" s="46"/>
      <c r="EM153" s="46"/>
      <c r="EN153" s="46"/>
      <c r="EO153" s="46"/>
      <c r="EP153" s="46"/>
      <c r="EQ153" s="46"/>
      <c r="ER153" s="46"/>
      <c r="ES153" s="46"/>
      <c r="ET153" s="46"/>
      <c r="EU153" s="46"/>
      <c r="EV153" s="46"/>
      <c r="EW153" s="46"/>
      <c r="EX153" s="46"/>
      <c r="EY153" s="46"/>
      <c r="EZ153" s="46"/>
      <c r="FA153" s="46"/>
      <c r="FB153" s="46"/>
      <c r="FC153" s="46"/>
      <c r="FD153" s="46"/>
      <c r="FE153" s="46"/>
      <c r="FF153" s="46"/>
      <c r="FG153" s="46"/>
      <c r="FH153" s="46"/>
      <c r="FI153" s="46"/>
      <c r="FJ153" s="46"/>
      <c r="FK153" s="46"/>
      <c r="FL153" s="46"/>
      <c r="FM153" s="46"/>
      <c r="FN153" s="46"/>
      <c r="FO153" s="46"/>
    </row>
    <row r="154" spans="1:171" ht="30" customHeight="1" x14ac:dyDescent="0.25">
      <c r="A154" s="21">
        <v>46006</v>
      </c>
      <c r="B154" s="47" t="s">
        <v>305</v>
      </c>
      <c r="C154" s="19" t="s">
        <v>143</v>
      </c>
      <c r="D154" s="22" t="s">
        <v>142</v>
      </c>
      <c r="E154" s="22"/>
      <c r="F154" s="22"/>
      <c r="G154" s="15" t="s">
        <v>45</v>
      </c>
      <c r="H154" s="15" t="s">
        <v>44</v>
      </c>
      <c r="I154" s="17"/>
      <c r="J154" s="49">
        <v>1029</v>
      </c>
      <c r="K154" s="15"/>
      <c r="EE154" s="46"/>
      <c r="EF154" s="46"/>
      <c r="EG154" s="46"/>
      <c r="EH154" s="46"/>
      <c r="EI154" s="46"/>
      <c r="EJ154" s="46"/>
      <c r="EK154" s="46"/>
      <c r="EL154" s="46"/>
      <c r="EM154" s="46"/>
      <c r="EN154" s="46"/>
      <c r="EO154" s="46"/>
      <c r="EP154" s="46"/>
      <c r="EQ154" s="46"/>
      <c r="ER154" s="46"/>
      <c r="ES154" s="46"/>
      <c r="ET154" s="46"/>
      <c r="EU154" s="46"/>
      <c r="EV154" s="46"/>
      <c r="EW154" s="46"/>
      <c r="EX154" s="46"/>
      <c r="EY154" s="46"/>
      <c r="EZ154" s="46"/>
      <c r="FA154" s="46"/>
      <c r="FB154" s="46"/>
      <c r="FC154" s="46"/>
      <c r="FD154" s="46"/>
      <c r="FE154" s="46"/>
      <c r="FF154" s="46"/>
      <c r="FG154" s="46"/>
      <c r="FH154" s="46"/>
      <c r="FI154" s="46"/>
      <c r="FJ154" s="46"/>
      <c r="FK154" s="46"/>
      <c r="FL154" s="46"/>
      <c r="FM154" s="46"/>
      <c r="FN154" s="46"/>
      <c r="FO154" s="46"/>
    </row>
    <row r="155" spans="1:171" ht="30" customHeight="1" x14ac:dyDescent="0.25">
      <c r="A155" s="21">
        <v>46006</v>
      </c>
      <c r="B155" s="47" t="s">
        <v>304</v>
      </c>
      <c r="C155" s="23" t="s">
        <v>303</v>
      </c>
      <c r="D155" s="18" t="s">
        <v>85</v>
      </c>
      <c r="E155" s="18"/>
      <c r="F155" s="18"/>
      <c r="G155" s="48" t="s">
        <v>12</v>
      </c>
      <c r="H155" s="48" t="s">
        <v>128</v>
      </c>
      <c r="I155" s="17"/>
      <c r="J155" s="42">
        <v>13860</v>
      </c>
      <c r="K155" s="15"/>
      <c r="EE155" s="46"/>
      <c r="EF155" s="46"/>
      <c r="EG155" s="46"/>
      <c r="EH155" s="46"/>
      <c r="EI155" s="46"/>
      <c r="EJ155" s="46"/>
      <c r="EK155" s="46"/>
      <c r="EL155" s="46"/>
      <c r="EM155" s="46"/>
      <c r="EN155" s="46"/>
      <c r="EO155" s="46"/>
      <c r="EP155" s="46"/>
      <c r="EQ155" s="46"/>
      <c r="ER155" s="46"/>
      <c r="ES155" s="46"/>
      <c r="ET155" s="46"/>
      <c r="EU155" s="46"/>
      <c r="EV155" s="46"/>
      <c r="EW155" s="46"/>
      <c r="EX155" s="46"/>
      <c r="EY155" s="46"/>
      <c r="EZ155" s="46"/>
      <c r="FA155" s="46"/>
      <c r="FB155" s="46"/>
      <c r="FC155" s="46"/>
      <c r="FD155" s="46"/>
      <c r="FE155" s="46"/>
      <c r="FF155" s="46"/>
      <c r="FG155" s="46"/>
      <c r="FH155" s="46"/>
      <c r="FI155" s="46"/>
      <c r="FJ155" s="46"/>
      <c r="FK155" s="46"/>
      <c r="FL155" s="46"/>
      <c r="FM155" s="46"/>
      <c r="FN155" s="46"/>
      <c r="FO155" s="46"/>
    </row>
    <row r="156" spans="1:171" ht="30" customHeight="1" x14ac:dyDescent="0.25">
      <c r="A156" s="21">
        <v>46006</v>
      </c>
      <c r="B156" s="47" t="s">
        <v>302</v>
      </c>
      <c r="C156" s="23" t="s">
        <v>215</v>
      </c>
      <c r="D156" s="22" t="s">
        <v>85</v>
      </c>
      <c r="E156" s="22"/>
      <c r="F156" s="22"/>
      <c r="G156" s="15" t="s">
        <v>12</v>
      </c>
      <c r="H156" s="15" t="s">
        <v>128</v>
      </c>
      <c r="I156" s="17"/>
      <c r="J156" s="35">
        <v>5203.04</v>
      </c>
      <c r="K156" s="15"/>
      <c r="EE156" s="46"/>
      <c r="EF156" s="46"/>
      <c r="EG156" s="46"/>
      <c r="EH156" s="46"/>
      <c r="EI156" s="46"/>
      <c r="EJ156" s="46"/>
      <c r="EK156" s="46"/>
      <c r="EL156" s="46"/>
      <c r="EM156" s="46"/>
      <c r="EN156" s="46"/>
      <c r="EO156" s="46"/>
      <c r="EP156" s="46"/>
      <c r="EQ156" s="46"/>
      <c r="ER156" s="46"/>
      <c r="ES156" s="46"/>
      <c r="ET156" s="46"/>
      <c r="EU156" s="46"/>
      <c r="EV156" s="46"/>
      <c r="EW156" s="46"/>
      <c r="EX156" s="46"/>
      <c r="EY156" s="46"/>
      <c r="EZ156" s="46"/>
      <c r="FA156" s="46"/>
      <c r="FB156" s="46"/>
      <c r="FC156" s="46"/>
      <c r="FD156" s="46"/>
      <c r="FE156" s="46"/>
      <c r="FF156" s="46"/>
      <c r="FG156" s="46"/>
      <c r="FH156" s="46"/>
      <c r="FI156" s="46"/>
      <c r="FJ156" s="46"/>
      <c r="FK156" s="46"/>
      <c r="FL156" s="46"/>
      <c r="FM156" s="46"/>
      <c r="FN156" s="46"/>
      <c r="FO156" s="46"/>
    </row>
    <row r="157" spans="1:171" s="34" customFormat="1" ht="30" customHeight="1" x14ac:dyDescent="0.25">
      <c r="A157" s="21">
        <v>46006</v>
      </c>
      <c r="B157" s="20" t="s">
        <v>301</v>
      </c>
      <c r="C157" s="23" t="s">
        <v>227</v>
      </c>
      <c r="D157" s="22" t="s">
        <v>85</v>
      </c>
      <c r="E157" s="22"/>
      <c r="F157" s="22"/>
      <c r="G157" s="15" t="s">
        <v>12</v>
      </c>
      <c r="H157" s="20" t="s">
        <v>128</v>
      </c>
      <c r="I157" s="35"/>
      <c r="J157" s="35">
        <v>17343.48</v>
      </c>
      <c r="K157" s="15"/>
    </row>
    <row r="158" spans="1:171" s="34" customFormat="1" ht="30" customHeight="1" x14ac:dyDescent="0.25">
      <c r="A158" s="21">
        <v>46006</v>
      </c>
      <c r="B158" s="20" t="s">
        <v>300</v>
      </c>
      <c r="C158" s="23" t="s">
        <v>104</v>
      </c>
      <c r="D158" s="22" t="s">
        <v>103</v>
      </c>
      <c r="E158" s="22"/>
      <c r="F158" s="22"/>
      <c r="G158" s="15" t="s">
        <v>23</v>
      </c>
      <c r="H158" s="20" t="s">
        <v>71</v>
      </c>
      <c r="I158" s="35"/>
      <c r="J158" s="35">
        <v>148.4</v>
      </c>
      <c r="K158" s="15"/>
    </row>
    <row r="159" spans="1:171" s="34" customFormat="1" ht="30" customHeight="1" x14ac:dyDescent="0.25">
      <c r="A159" s="21">
        <v>46006</v>
      </c>
      <c r="B159" s="20" t="s">
        <v>299</v>
      </c>
      <c r="C159" s="23" t="s">
        <v>104</v>
      </c>
      <c r="D159" s="22" t="s">
        <v>103</v>
      </c>
      <c r="E159" s="22"/>
      <c r="F159" s="22"/>
      <c r="G159" s="15" t="s">
        <v>23</v>
      </c>
      <c r="H159" s="20" t="s">
        <v>71</v>
      </c>
      <c r="I159" s="35"/>
      <c r="J159" s="35">
        <v>264.42</v>
      </c>
      <c r="K159" s="15"/>
    </row>
    <row r="160" spans="1:171" s="34" customFormat="1" ht="30" customHeight="1" x14ac:dyDescent="0.25">
      <c r="A160" s="21">
        <v>46006</v>
      </c>
      <c r="B160" s="20" t="s">
        <v>298</v>
      </c>
      <c r="C160" s="25" t="s">
        <v>297</v>
      </c>
      <c r="D160" s="22" t="s">
        <v>296</v>
      </c>
      <c r="E160" s="22"/>
      <c r="F160" s="22"/>
      <c r="G160" s="15" t="s">
        <v>34</v>
      </c>
      <c r="H160" s="20" t="s">
        <v>17</v>
      </c>
      <c r="I160" s="35"/>
      <c r="J160" s="35">
        <v>4607.92</v>
      </c>
      <c r="K160" s="15"/>
    </row>
    <row r="161" spans="1:11" s="34" customFormat="1" ht="30" customHeight="1" x14ac:dyDescent="0.25">
      <c r="A161" s="21">
        <v>46006</v>
      </c>
      <c r="B161" s="20" t="s">
        <v>295</v>
      </c>
      <c r="C161" s="23" t="s">
        <v>202</v>
      </c>
      <c r="D161" s="22" t="s">
        <v>85</v>
      </c>
      <c r="E161" s="22"/>
      <c r="F161" s="22"/>
      <c r="G161" s="15" t="s">
        <v>12</v>
      </c>
      <c r="H161" s="15" t="s">
        <v>128</v>
      </c>
      <c r="I161" s="35"/>
      <c r="J161" s="35">
        <v>5203.04</v>
      </c>
      <c r="K161" s="15"/>
    </row>
    <row r="162" spans="1:11" s="34" customFormat="1" ht="30" customHeight="1" x14ac:dyDescent="0.25">
      <c r="A162" s="21">
        <v>46006</v>
      </c>
      <c r="B162" s="20" t="s">
        <v>294</v>
      </c>
      <c r="C162" s="26" t="s">
        <v>196</v>
      </c>
      <c r="D162" s="22" t="s">
        <v>85</v>
      </c>
      <c r="E162" s="22"/>
      <c r="F162" s="22"/>
      <c r="G162" s="15" t="s">
        <v>12</v>
      </c>
      <c r="H162" s="15" t="s">
        <v>128</v>
      </c>
      <c r="I162" s="35"/>
      <c r="J162" s="35">
        <v>50213.5</v>
      </c>
      <c r="K162" s="15"/>
    </row>
    <row r="163" spans="1:11" s="34" customFormat="1" ht="30" customHeight="1" x14ac:dyDescent="0.25">
      <c r="A163" s="21">
        <v>46006</v>
      </c>
      <c r="B163" s="20" t="s">
        <v>293</v>
      </c>
      <c r="C163" s="23" t="s">
        <v>195</v>
      </c>
      <c r="D163" s="22" t="s">
        <v>85</v>
      </c>
      <c r="E163" s="22"/>
      <c r="F163" s="22"/>
      <c r="G163" s="15" t="s">
        <v>12</v>
      </c>
      <c r="H163" s="15" t="s">
        <v>128</v>
      </c>
      <c r="I163" s="35"/>
      <c r="J163" s="35">
        <v>61115.12</v>
      </c>
      <c r="K163" s="15"/>
    </row>
    <row r="164" spans="1:11" s="34" customFormat="1" ht="30" customHeight="1" x14ac:dyDescent="0.25">
      <c r="A164" s="21">
        <v>46006</v>
      </c>
      <c r="B164" s="20" t="s">
        <v>292</v>
      </c>
      <c r="C164" s="23" t="s">
        <v>192</v>
      </c>
      <c r="D164" s="22" t="s">
        <v>85</v>
      </c>
      <c r="E164" s="22"/>
      <c r="F164" s="22"/>
      <c r="G164" s="15" t="s">
        <v>12</v>
      </c>
      <c r="H164" s="35" t="s">
        <v>128</v>
      </c>
      <c r="I164" s="35"/>
      <c r="J164" s="35">
        <v>6937.39</v>
      </c>
      <c r="K164" s="15"/>
    </row>
    <row r="165" spans="1:11" s="34" customFormat="1" ht="30" customHeight="1" x14ac:dyDescent="0.25">
      <c r="A165" s="21">
        <v>46006</v>
      </c>
      <c r="B165" s="20" t="s">
        <v>291</v>
      </c>
      <c r="C165" s="23" t="s">
        <v>117</v>
      </c>
      <c r="D165" s="22" t="s">
        <v>103</v>
      </c>
      <c r="E165" s="22"/>
      <c r="F165" s="22"/>
      <c r="G165" s="15" t="s">
        <v>23</v>
      </c>
      <c r="H165" s="15" t="s">
        <v>71</v>
      </c>
      <c r="I165" s="35"/>
      <c r="J165" s="35">
        <v>395.2</v>
      </c>
      <c r="K165" s="15"/>
    </row>
    <row r="166" spans="1:11" s="34" customFormat="1" ht="30" customHeight="1" x14ac:dyDescent="0.25">
      <c r="A166" s="21">
        <v>46006</v>
      </c>
      <c r="B166" s="20" t="s">
        <v>290</v>
      </c>
      <c r="C166" s="23" t="s">
        <v>117</v>
      </c>
      <c r="D166" s="22" t="s">
        <v>103</v>
      </c>
      <c r="E166" s="22"/>
      <c r="F166" s="22"/>
      <c r="G166" s="15" t="s">
        <v>23</v>
      </c>
      <c r="H166" s="15" t="s">
        <v>71</v>
      </c>
      <c r="I166" s="35"/>
      <c r="J166" s="35">
        <v>354.24</v>
      </c>
      <c r="K166" s="15"/>
    </row>
    <row r="167" spans="1:11" s="34" customFormat="1" ht="30" customHeight="1" x14ac:dyDescent="0.25">
      <c r="A167" s="21">
        <v>46006</v>
      </c>
      <c r="B167" s="20" t="s">
        <v>289</v>
      </c>
      <c r="C167" s="23" t="s">
        <v>288</v>
      </c>
      <c r="D167" s="22" t="s">
        <v>262</v>
      </c>
      <c r="E167" s="22"/>
      <c r="F167" s="22"/>
      <c r="G167" s="15" t="s">
        <v>30</v>
      </c>
      <c r="H167" s="15" t="s">
        <v>29</v>
      </c>
      <c r="I167" s="17"/>
      <c r="J167" s="35">
        <v>300</v>
      </c>
      <c r="K167" s="15"/>
    </row>
    <row r="168" spans="1:11" s="34" customFormat="1" ht="30" customHeight="1" x14ac:dyDescent="0.25">
      <c r="A168" s="21">
        <v>46006</v>
      </c>
      <c r="B168" s="20" t="s">
        <v>287</v>
      </c>
      <c r="C168" s="23" t="s">
        <v>286</v>
      </c>
      <c r="D168" s="22" t="s">
        <v>285</v>
      </c>
      <c r="E168" s="22"/>
      <c r="F168" s="22"/>
      <c r="G168" s="15" t="s">
        <v>7</v>
      </c>
      <c r="H168" s="15" t="s">
        <v>44</v>
      </c>
      <c r="I168" s="17"/>
      <c r="J168" s="35">
        <v>380</v>
      </c>
      <c r="K168" s="15"/>
    </row>
    <row r="169" spans="1:11" s="34" customFormat="1" ht="30" customHeight="1" x14ac:dyDescent="0.25">
      <c r="A169" s="21">
        <v>46006</v>
      </c>
      <c r="B169" s="20" t="s">
        <v>284</v>
      </c>
      <c r="C169" s="23" t="s">
        <v>117</v>
      </c>
      <c r="D169" s="22" t="s">
        <v>103</v>
      </c>
      <c r="E169" s="22"/>
      <c r="F169" s="22"/>
      <c r="G169" s="15" t="s">
        <v>23</v>
      </c>
      <c r="H169" s="15" t="s">
        <v>71</v>
      </c>
      <c r="I169" s="17"/>
      <c r="J169" s="35">
        <v>275.48</v>
      </c>
      <c r="K169" s="15"/>
    </row>
    <row r="170" spans="1:11" s="34" customFormat="1" ht="30" customHeight="1" x14ac:dyDescent="0.25">
      <c r="A170" s="21">
        <v>46006</v>
      </c>
      <c r="B170" s="20" t="s">
        <v>283</v>
      </c>
      <c r="C170" s="23" t="s">
        <v>282</v>
      </c>
      <c r="D170" s="22" t="s">
        <v>71</v>
      </c>
      <c r="E170" s="22"/>
      <c r="F170" s="22"/>
      <c r="G170" s="15" t="s">
        <v>23</v>
      </c>
      <c r="H170" s="15" t="s">
        <v>71</v>
      </c>
      <c r="I170" s="17"/>
      <c r="J170" s="35">
        <v>900</v>
      </c>
      <c r="K170" s="15"/>
    </row>
    <row r="171" spans="1:11" s="34" customFormat="1" ht="30" customHeight="1" x14ac:dyDescent="0.25">
      <c r="A171" s="21">
        <v>46006</v>
      </c>
      <c r="B171" s="20" t="s">
        <v>281</v>
      </c>
      <c r="C171" s="26" t="s">
        <v>280</v>
      </c>
      <c r="D171" s="22" t="s">
        <v>121</v>
      </c>
      <c r="E171" s="22"/>
      <c r="F171" s="22"/>
      <c r="G171" s="15" t="s">
        <v>30</v>
      </c>
      <c r="H171" s="15" t="s">
        <v>29</v>
      </c>
      <c r="I171" s="17"/>
      <c r="J171" s="35">
        <v>854.56</v>
      </c>
      <c r="K171" s="15"/>
    </row>
    <row r="172" spans="1:11" s="34" customFormat="1" ht="30" customHeight="1" x14ac:dyDescent="0.25">
      <c r="A172" s="21">
        <v>46006</v>
      </c>
      <c r="B172" s="20" t="s">
        <v>279</v>
      </c>
      <c r="C172" s="23" t="s">
        <v>36</v>
      </c>
      <c r="D172" s="22" t="s">
        <v>278</v>
      </c>
      <c r="E172" s="22"/>
      <c r="F172" s="22"/>
      <c r="G172" s="15" t="s">
        <v>34</v>
      </c>
      <c r="H172" s="20" t="s">
        <v>17</v>
      </c>
      <c r="I172" s="17"/>
      <c r="J172" s="35">
        <v>494</v>
      </c>
      <c r="K172" s="15"/>
    </row>
    <row r="173" spans="1:11" s="34" customFormat="1" ht="30" customHeight="1" x14ac:dyDescent="0.25">
      <c r="A173" s="21">
        <v>46006</v>
      </c>
      <c r="B173" s="20" t="s">
        <v>277</v>
      </c>
      <c r="C173" s="26" t="s">
        <v>275</v>
      </c>
      <c r="D173" s="22" t="s">
        <v>19</v>
      </c>
      <c r="E173" s="22"/>
      <c r="F173" s="22"/>
      <c r="G173" s="15" t="s">
        <v>18</v>
      </c>
      <c r="H173" s="15" t="s">
        <v>17</v>
      </c>
      <c r="I173" s="17"/>
      <c r="J173" s="35">
        <v>2980.01</v>
      </c>
      <c r="K173" s="15"/>
    </row>
    <row r="174" spans="1:11" s="34" customFormat="1" ht="30" customHeight="1" x14ac:dyDescent="0.25">
      <c r="A174" s="21">
        <v>46006</v>
      </c>
      <c r="B174" s="20" t="s">
        <v>276</v>
      </c>
      <c r="C174" s="26" t="s">
        <v>275</v>
      </c>
      <c r="D174" s="22" t="s">
        <v>19</v>
      </c>
      <c r="E174" s="22"/>
      <c r="F174" s="22"/>
      <c r="G174" s="15" t="s">
        <v>18</v>
      </c>
      <c r="H174" s="15" t="s">
        <v>17</v>
      </c>
      <c r="I174" s="17"/>
      <c r="J174" s="35">
        <v>2980.01</v>
      </c>
      <c r="K174" s="15"/>
    </row>
    <row r="175" spans="1:11" s="34" customFormat="1" ht="30" customHeight="1" x14ac:dyDescent="0.25">
      <c r="A175" s="21">
        <v>46007</v>
      </c>
      <c r="B175" s="20" t="s">
        <v>112</v>
      </c>
      <c r="C175" s="23" t="s">
        <v>9</v>
      </c>
      <c r="D175" s="22" t="s">
        <v>8</v>
      </c>
      <c r="E175" s="22"/>
      <c r="F175" s="22"/>
      <c r="G175" s="15" t="s">
        <v>7</v>
      </c>
      <c r="H175" s="15" t="s">
        <v>6</v>
      </c>
      <c r="I175" s="17"/>
      <c r="J175" s="35">
        <v>9.9</v>
      </c>
      <c r="K175" s="15"/>
    </row>
    <row r="176" spans="1:11" s="34" customFormat="1" ht="30" customHeight="1" x14ac:dyDescent="0.25">
      <c r="A176" s="21">
        <v>46007</v>
      </c>
      <c r="B176" s="20" t="s">
        <v>274</v>
      </c>
      <c r="C176" s="23" t="s">
        <v>273</v>
      </c>
      <c r="D176" s="22" t="s">
        <v>272</v>
      </c>
      <c r="E176" s="22"/>
      <c r="F176" s="22"/>
      <c r="G176" s="15" t="s">
        <v>12</v>
      </c>
      <c r="H176" s="15" t="s">
        <v>11</v>
      </c>
      <c r="I176" s="17"/>
      <c r="J176" s="35">
        <v>284.33</v>
      </c>
      <c r="K176" s="15"/>
    </row>
    <row r="177" spans="1:11" s="34" customFormat="1" ht="30" customHeight="1" x14ac:dyDescent="0.25">
      <c r="A177" s="21">
        <v>46007</v>
      </c>
      <c r="B177" s="20" t="s">
        <v>271</v>
      </c>
      <c r="C177" s="23" t="s">
        <v>270</v>
      </c>
      <c r="D177" s="22" t="s">
        <v>85</v>
      </c>
      <c r="E177" s="22"/>
      <c r="F177" s="22"/>
      <c r="G177" s="15" t="s">
        <v>12</v>
      </c>
      <c r="H177" s="35" t="s">
        <v>128</v>
      </c>
      <c r="I177" s="17"/>
      <c r="J177" s="35">
        <v>5544</v>
      </c>
      <c r="K177" s="15"/>
    </row>
    <row r="178" spans="1:11" s="34" customFormat="1" ht="30" customHeight="1" x14ac:dyDescent="0.25">
      <c r="A178" s="21">
        <v>46007</v>
      </c>
      <c r="B178" s="20" t="s">
        <v>269</v>
      </c>
      <c r="C178" s="23" t="s">
        <v>268</v>
      </c>
      <c r="D178" s="22" t="s">
        <v>85</v>
      </c>
      <c r="E178" s="22"/>
      <c r="F178" s="22"/>
      <c r="G178" s="15" t="s">
        <v>12</v>
      </c>
      <c r="H178" s="15" t="s">
        <v>128</v>
      </c>
      <c r="I178" s="17"/>
      <c r="J178" s="35">
        <v>5544</v>
      </c>
      <c r="K178" s="15"/>
    </row>
    <row r="179" spans="1:11" s="34" customFormat="1" ht="30" customHeight="1" x14ac:dyDescent="0.25">
      <c r="A179" s="21">
        <v>46007</v>
      </c>
      <c r="B179" s="20" t="s">
        <v>267</v>
      </c>
      <c r="C179" s="23" t="s">
        <v>266</v>
      </c>
      <c r="D179" s="22" t="s">
        <v>265</v>
      </c>
      <c r="E179" s="22"/>
      <c r="F179" s="22"/>
      <c r="G179" s="15" t="s">
        <v>7</v>
      </c>
      <c r="H179" s="20" t="s">
        <v>17</v>
      </c>
      <c r="I179" s="17"/>
      <c r="J179" s="35">
        <v>40.35</v>
      </c>
      <c r="K179" s="15"/>
    </row>
    <row r="180" spans="1:11" s="34" customFormat="1" ht="30" customHeight="1" x14ac:dyDescent="0.25">
      <c r="A180" s="21">
        <v>46008</v>
      </c>
      <c r="B180" s="17" t="s">
        <v>264</v>
      </c>
      <c r="C180" s="23" t="s">
        <v>263</v>
      </c>
      <c r="D180" s="22" t="s">
        <v>262</v>
      </c>
      <c r="E180" s="22"/>
      <c r="F180" s="22"/>
      <c r="G180" s="15" t="s">
        <v>30</v>
      </c>
      <c r="H180" s="15" t="s">
        <v>29</v>
      </c>
      <c r="I180" s="17"/>
      <c r="J180" s="35">
        <v>302.92</v>
      </c>
      <c r="K180" s="15"/>
    </row>
    <row r="181" spans="1:11" s="34" customFormat="1" ht="30" customHeight="1" x14ac:dyDescent="0.25">
      <c r="A181" s="21">
        <v>46008</v>
      </c>
      <c r="B181" s="20" t="s">
        <v>261</v>
      </c>
      <c r="C181" s="26" t="s">
        <v>193</v>
      </c>
      <c r="D181" s="22" t="s">
        <v>19</v>
      </c>
      <c r="E181" s="22"/>
      <c r="F181" s="22"/>
      <c r="G181" s="15" t="s">
        <v>18</v>
      </c>
      <c r="H181" s="15" t="s">
        <v>17</v>
      </c>
      <c r="I181" s="17"/>
      <c r="J181" s="35">
        <v>3564.54</v>
      </c>
      <c r="K181" s="15"/>
    </row>
    <row r="182" spans="1:11" s="34" customFormat="1" ht="30" customHeight="1" x14ac:dyDescent="0.25">
      <c r="A182" s="21">
        <v>46008</v>
      </c>
      <c r="B182" s="20" t="s">
        <v>260</v>
      </c>
      <c r="C182" s="26" t="s">
        <v>258</v>
      </c>
      <c r="D182" s="22" t="s">
        <v>257</v>
      </c>
      <c r="E182" s="22"/>
      <c r="F182" s="22"/>
      <c r="G182" s="15" t="s">
        <v>7</v>
      </c>
      <c r="H182" s="20" t="s">
        <v>17</v>
      </c>
      <c r="I182" s="35"/>
      <c r="J182" s="35">
        <v>200</v>
      </c>
      <c r="K182" s="15"/>
    </row>
    <row r="183" spans="1:11" s="34" customFormat="1" ht="30" customHeight="1" x14ac:dyDescent="0.25">
      <c r="A183" s="21">
        <v>46008</v>
      </c>
      <c r="B183" s="20" t="s">
        <v>259</v>
      </c>
      <c r="C183" s="26" t="s">
        <v>258</v>
      </c>
      <c r="D183" s="22" t="s">
        <v>257</v>
      </c>
      <c r="E183" s="22"/>
      <c r="F183" s="22"/>
      <c r="G183" s="15" t="s">
        <v>7</v>
      </c>
      <c r="H183" s="20" t="s">
        <v>17</v>
      </c>
      <c r="I183" s="35"/>
      <c r="J183" s="35">
        <v>260.06</v>
      </c>
      <c r="K183" s="15"/>
    </row>
    <row r="184" spans="1:11" s="34" customFormat="1" ht="30" customHeight="1" x14ac:dyDescent="0.25">
      <c r="A184" s="21">
        <v>46008</v>
      </c>
      <c r="B184" s="20" t="s">
        <v>241</v>
      </c>
      <c r="C184" s="23" t="s">
        <v>256</v>
      </c>
      <c r="D184" s="22" t="s">
        <v>121</v>
      </c>
      <c r="E184" s="22"/>
      <c r="F184" s="22"/>
      <c r="G184" s="15" t="s">
        <v>30</v>
      </c>
      <c r="H184" s="15" t="s">
        <v>29</v>
      </c>
      <c r="I184" s="17"/>
      <c r="J184" s="35">
        <v>104.41</v>
      </c>
      <c r="K184" s="15"/>
    </row>
    <row r="185" spans="1:11" s="34" customFormat="1" ht="30" customHeight="1" x14ac:dyDescent="0.25">
      <c r="A185" s="21">
        <v>46008</v>
      </c>
      <c r="B185" s="20" t="s">
        <v>255</v>
      </c>
      <c r="C185" s="23" t="s">
        <v>115</v>
      </c>
      <c r="D185" s="22" t="s">
        <v>19</v>
      </c>
      <c r="E185" s="22"/>
      <c r="F185" s="22"/>
      <c r="G185" s="15" t="s">
        <v>18</v>
      </c>
      <c r="H185" s="15" t="s">
        <v>17</v>
      </c>
      <c r="I185" s="17"/>
      <c r="J185" s="35">
        <v>3496.17</v>
      </c>
      <c r="K185" s="15"/>
    </row>
    <row r="186" spans="1:11" s="34" customFormat="1" ht="30" customHeight="1" x14ac:dyDescent="0.25">
      <c r="A186" s="21">
        <v>46009</v>
      </c>
      <c r="B186" s="20" t="s">
        <v>254</v>
      </c>
      <c r="C186" s="23" t="s">
        <v>104</v>
      </c>
      <c r="D186" s="22" t="s">
        <v>103</v>
      </c>
      <c r="E186" s="22"/>
      <c r="F186" s="22"/>
      <c r="G186" s="15" t="s">
        <v>23</v>
      </c>
      <c r="H186" s="15" t="s">
        <v>71</v>
      </c>
      <c r="I186" s="17"/>
      <c r="J186" s="35">
        <v>197.6</v>
      </c>
      <c r="K186" s="15"/>
    </row>
    <row r="187" spans="1:11" s="34" customFormat="1" ht="30" customHeight="1" x14ac:dyDescent="0.25">
      <c r="A187" s="21">
        <v>46009</v>
      </c>
      <c r="B187" s="20" t="s">
        <v>253</v>
      </c>
      <c r="C187" s="23" t="s">
        <v>104</v>
      </c>
      <c r="D187" s="22" t="s">
        <v>103</v>
      </c>
      <c r="E187" s="22"/>
      <c r="F187" s="22"/>
      <c r="G187" s="15" t="s">
        <v>23</v>
      </c>
      <c r="H187" s="15" t="s">
        <v>71</v>
      </c>
      <c r="I187" s="17"/>
      <c r="J187" s="35">
        <v>148.4</v>
      </c>
      <c r="K187" s="15"/>
    </row>
    <row r="188" spans="1:11" s="34" customFormat="1" ht="30" customHeight="1" x14ac:dyDescent="0.25">
      <c r="A188" s="21">
        <v>46009</v>
      </c>
      <c r="B188" s="20" t="s">
        <v>252</v>
      </c>
      <c r="C188" s="23" t="s">
        <v>104</v>
      </c>
      <c r="D188" s="22" t="s">
        <v>103</v>
      </c>
      <c r="E188" s="22"/>
      <c r="F188" s="22"/>
      <c r="G188" s="15" t="s">
        <v>23</v>
      </c>
      <c r="H188" s="15" t="s">
        <v>71</v>
      </c>
      <c r="I188" s="17"/>
      <c r="J188" s="35">
        <v>1738.87</v>
      </c>
      <c r="K188" s="15"/>
    </row>
    <row r="189" spans="1:11" s="34" customFormat="1" ht="30" customHeight="1" x14ac:dyDescent="0.25">
      <c r="A189" s="21">
        <v>46009</v>
      </c>
      <c r="B189" s="20" t="s">
        <v>251</v>
      </c>
      <c r="C189" s="23" t="s">
        <v>220</v>
      </c>
      <c r="D189" s="22" t="s">
        <v>85</v>
      </c>
      <c r="E189" s="22"/>
      <c r="F189" s="22"/>
      <c r="G189" s="15" t="s">
        <v>12</v>
      </c>
      <c r="H189" s="15" t="s">
        <v>128</v>
      </c>
      <c r="I189" s="17"/>
      <c r="J189" s="35">
        <v>12140.44</v>
      </c>
      <c r="K189" s="15"/>
    </row>
    <row r="190" spans="1:11" s="34" customFormat="1" ht="30" customHeight="1" x14ac:dyDescent="0.25">
      <c r="A190" s="21">
        <v>46009</v>
      </c>
      <c r="B190" s="20" t="s">
        <v>250</v>
      </c>
      <c r="C190" s="23" t="s">
        <v>219</v>
      </c>
      <c r="D190" s="22" t="s">
        <v>85</v>
      </c>
      <c r="E190" s="22"/>
      <c r="F190" s="22"/>
      <c r="G190" s="15" t="s">
        <v>12</v>
      </c>
      <c r="H190" s="15" t="s">
        <v>128</v>
      </c>
      <c r="I190" s="17"/>
      <c r="J190" s="35">
        <v>5203.04</v>
      </c>
      <c r="K190" s="15"/>
    </row>
    <row r="191" spans="1:11" s="34" customFormat="1" ht="30" customHeight="1" x14ac:dyDescent="0.25">
      <c r="A191" s="21">
        <v>46009</v>
      </c>
      <c r="B191" s="20" t="s">
        <v>249</v>
      </c>
      <c r="C191" s="23" t="s">
        <v>199</v>
      </c>
      <c r="D191" s="22" t="s">
        <v>85</v>
      </c>
      <c r="E191" s="22"/>
      <c r="F191" s="22"/>
      <c r="G191" s="15" t="s">
        <v>12</v>
      </c>
      <c r="H191" s="15" t="s">
        <v>128</v>
      </c>
      <c r="I191" s="17"/>
      <c r="J191" s="35">
        <v>3468.7</v>
      </c>
      <c r="K191" s="15"/>
    </row>
    <row r="192" spans="1:11" s="34" customFormat="1" ht="30" customHeight="1" x14ac:dyDescent="0.25">
      <c r="A192" s="21">
        <v>46009</v>
      </c>
      <c r="B192" s="20" t="s">
        <v>248</v>
      </c>
      <c r="C192" s="19" t="s">
        <v>247</v>
      </c>
      <c r="D192" s="22" t="s">
        <v>246</v>
      </c>
      <c r="E192" s="22"/>
      <c r="F192" s="22"/>
      <c r="G192" s="15" t="s">
        <v>45</v>
      </c>
      <c r="H192" s="15" t="s">
        <v>44</v>
      </c>
      <c r="I192" s="20" t="s">
        <v>245</v>
      </c>
      <c r="J192" s="35">
        <v>80880.14</v>
      </c>
      <c r="K192" s="15"/>
    </row>
    <row r="193" spans="1:11" s="34" customFormat="1" ht="30" customHeight="1" x14ac:dyDescent="0.25">
      <c r="A193" s="21">
        <v>46009</v>
      </c>
      <c r="B193" s="20" t="s">
        <v>244</v>
      </c>
      <c r="C193" s="23" t="s">
        <v>243</v>
      </c>
      <c r="D193" s="22" t="s">
        <v>242</v>
      </c>
      <c r="E193" s="22"/>
      <c r="F193" s="22"/>
      <c r="G193" s="15" t="s">
        <v>7</v>
      </c>
      <c r="H193" s="15" t="s">
        <v>41</v>
      </c>
      <c r="I193" s="17"/>
      <c r="J193" s="35">
        <v>480</v>
      </c>
      <c r="K193" s="15"/>
    </row>
    <row r="194" spans="1:11" s="34" customFormat="1" ht="30" customHeight="1" x14ac:dyDescent="0.25">
      <c r="A194" s="21">
        <v>46009</v>
      </c>
      <c r="B194" s="20" t="s">
        <v>241</v>
      </c>
      <c r="C194" s="23" t="s">
        <v>240</v>
      </c>
      <c r="D194" s="22" t="s">
        <v>71</v>
      </c>
      <c r="E194" s="22"/>
      <c r="F194" s="22"/>
      <c r="G194" s="15" t="s">
        <v>23</v>
      </c>
      <c r="H194" s="15" t="s">
        <v>71</v>
      </c>
      <c r="I194" s="17"/>
      <c r="J194" s="35">
        <v>40245.660000000003</v>
      </c>
      <c r="K194" s="15"/>
    </row>
    <row r="195" spans="1:11" s="34" customFormat="1" ht="30" customHeight="1" x14ac:dyDescent="0.25">
      <c r="A195" s="21">
        <v>46010</v>
      </c>
      <c r="B195" s="20" t="s">
        <v>173</v>
      </c>
      <c r="C195" s="23" t="s">
        <v>9</v>
      </c>
      <c r="D195" s="22" t="s">
        <v>239</v>
      </c>
      <c r="E195" s="22"/>
      <c r="F195" s="22"/>
      <c r="G195" s="15" t="s">
        <v>12</v>
      </c>
      <c r="H195" s="20" t="s">
        <v>11</v>
      </c>
      <c r="I195" s="17"/>
      <c r="J195" s="35">
        <f>395432.75-J196</f>
        <v>370293.67</v>
      </c>
      <c r="K195" s="15"/>
    </row>
    <row r="196" spans="1:11" s="34" customFormat="1" ht="30" customHeight="1" x14ac:dyDescent="0.25">
      <c r="A196" s="21">
        <v>46010</v>
      </c>
      <c r="B196" s="20" t="s">
        <v>173</v>
      </c>
      <c r="C196" s="23" t="s">
        <v>9</v>
      </c>
      <c r="D196" s="22" t="s">
        <v>238</v>
      </c>
      <c r="E196" s="22"/>
      <c r="F196" s="22"/>
      <c r="G196" s="15" t="s">
        <v>12</v>
      </c>
      <c r="H196" s="15" t="s">
        <v>11</v>
      </c>
      <c r="I196" s="17"/>
      <c r="J196" s="35">
        <f>2112.09+3284.48+1696.79+7924.54+10121.18</f>
        <v>25139.08</v>
      </c>
      <c r="K196" s="15"/>
    </row>
    <row r="197" spans="1:11" s="34" customFormat="1" ht="30" customHeight="1" x14ac:dyDescent="0.25">
      <c r="A197" s="21">
        <v>46010</v>
      </c>
      <c r="B197" s="20" t="s">
        <v>173</v>
      </c>
      <c r="C197" s="23" t="s">
        <v>9</v>
      </c>
      <c r="D197" s="22" t="s">
        <v>237</v>
      </c>
      <c r="E197" s="22"/>
      <c r="F197" s="22"/>
      <c r="G197" s="15" t="s">
        <v>12</v>
      </c>
      <c r="H197" s="15" t="s">
        <v>11</v>
      </c>
      <c r="I197" s="17"/>
      <c r="J197" s="35">
        <v>1530.41</v>
      </c>
      <c r="K197" s="15"/>
    </row>
    <row r="198" spans="1:11" s="34" customFormat="1" ht="30" customHeight="1" x14ac:dyDescent="0.25">
      <c r="A198" s="21">
        <v>46010</v>
      </c>
      <c r="B198" s="20" t="s">
        <v>173</v>
      </c>
      <c r="C198" s="23" t="s">
        <v>9</v>
      </c>
      <c r="D198" s="22" t="s">
        <v>236</v>
      </c>
      <c r="E198" s="22"/>
      <c r="F198" s="22"/>
      <c r="G198" s="15" t="s">
        <v>12</v>
      </c>
      <c r="H198" s="15" t="s">
        <v>11</v>
      </c>
      <c r="I198" s="17"/>
      <c r="J198" s="35">
        <v>275.48</v>
      </c>
      <c r="K198" s="15"/>
    </row>
    <row r="199" spans="1:11" s="34" customFormat="1" ht="30" customHeight="1" x14ac:dyDescent="0.25">
      <c r="A199" s="21">
        <v>46010</v>
      </c>
      <c r="B199" s="20" t="s">
        <v>235</v>
      </c>
      <c r="C199" s="23" t="s">
        <v>143</v>
      </c>
      <c r="D199" s="22" t="s">
        <v>142</v>
      </c>
      <c r="E199" s="22"/>
      <c r="F199" s="22"/>
      <c r="G199" s="15" t="s">
        <v>45</v>
      </c>
      <c r="H199" s="15" t="s">
        <v>44</v>
      </c>
      <c r="I199" s="17"/>
      <c r="J199" s="35">
        <v>50</v>
      </c>
      <c r="K199" s="15"/>
    </row>
    <row r="200" spans="1:11" s="34" customFormat="1" ht="30" customHeight="1" x14ac:dyDescent="0.25">
      <c r="A200" s="21">
        <v>46010</v>
      </c>
      <c r="B200" s="20" t="s">
        <v>173</v>
      </c>
      <c r="C200" s="23" t="s">
        <v>153</v>
      </c>
      <c r="D200" s="22" t="s">
        <v>234</v>
      </c>
      <c r="E200" s="22"/>
      <c r="F200" s="22"/>
      <c r="G200" s="15" t="s">
        <v>82</v>
      </c>
      <c r="H200" s="15" t="s">
        <v>17</v>
      </c>
      <c r="I200" s="17"/>
      <c r="J200" s="35">
        <v>170.5</v>
      </c>
      <c r="K200" s="15"/>
    </row>
    <row r="201" spans="1:11" s="34" customFormat="1" ht="30" customHeight="1" x14ac:dyDescent="0.25">
      <c r="A201" s="21">
        <v>46010</v>
      </c>
      <c r="B201" s="20" t="s">
        <v>173</v>
      </c>
      <c r="C201" s="23" t="s">
        <v>193</v>
      </c>
      <c r="D201" s="22" t="s">
        <v>234</v>
      </c>
      <c r="E201" s="22"/>
      <c r="F201" s="22"/>
      <c r="G201" s="15" t="s">
        <v>18</v>
      </c>
      <c r="H201" s="15" t="s">
        <v>17</v>
      </c>
      <c r="I201" s="17"/>
      <c r="J201" s="35">
        <v>464.85</v>
      </c>
      <c r="K201" s="15"/>
    </row>
    <row r="202" spans="1:11" s="34" customFormat="1" ht="30" customHeight="1" x14ac:dyDescent="0.25">
      <c r="A202" s="21">
        <v>46010</v>
      </c>
      <c r="B202" s="20" t="s">
        <v>173</v>
      </c>
      <c r="C202" s="26" t="s">
        <v>230</v>
      </c>
      <c r="D202" s="22" t="s">
        <v>231</v>
      </c>
      <c r="E202" s="22"/>
      <c r="F202" s="22"/>
      <c r="G202" s="15" t="s">
        <v>12</v>
      </c>
      <c r="H202" s="15" t="s">
        <v>128</v>
      </c>
      <c r="I202" s="17"/>
      <c r="J202" s="35">
        <v>83.16</v>
      </c>
      <c r="K202" s="15"/>
    </row>
    <row r="203" spans="1:11" s="34" customFormat="1" ht="30" customHeight="1" x14ac:dyDescent="0.25">
      <c r="A203" s="21">
        <v>46010</v>
      </c>
      <c r="B203" s="20" t="s">
        <v>173</v>
      </c>
      <c r="C203" s="23" t="s">
        <v>230</v>
      </c>
      <c r="D203" s="22" t="s">
        <v>231</v>
      </c>
      <c r="E203" s="22"/>
      <c r="F203" s="22"/>
      <c r="G203" s="15" t="s">
        <v>12</v>
      </c>
      <c r="H203" s="15" t="s">
        <v>128</v>
      </c>
      <c r="I203" s="17"/>
      <c r="J203" s="35">
        <v>110.88</v>
      </c>
      <c r="K203" s="15"/>
    </row>
    <row r="204" spans="1:11" s="34" customFormat="1" ht="30" customHeight="1" x14ac:dyDescent="0.25">
      <c r="A204" s="21">
        <v>46010</v>
      </c>
      <c r="B204" s="20" t="s">
        <v>173</v>
      </c>
      <c r="C204" s="26" t="s">
        <v>229</v>
      </c>
      <c r="D204" s="22" t="s">
        <v>231</v>
      </c>
      <c r="E204" s="22"/>
      <c r="F204" s="22"/>
      <c r="G204" s="15" t="s">
        <v>12</v>
      </c>
      <c r="H204" s="15" t="s">
        <v>128</v>
      </c>
      <c r="I204" s="17"/>
      <c r="J204" s="35">
        <v>175.56</v>
      </c>
      <c r="K204" s="15"/>
    </row>
    <row r="205" spans="1:11" s="34" customFormat="1" ht="30" customHeight="1" x14ac:dyDescent="0.25">
      <c r="A205" s="21">
        <v>46010</v>
      </c>
      <c r="B205" s="20" t="s">
        <v>173</v>
      </c>
      <c r="C205" s="23" t="s">
        <v>228</v>
      </c>
      <c r="D205" s="22" t="s">
        <v>231</v>
      </c>
      <c r="E205" s="22"/>
      <c r="F205" s="22"/>
      <c r="G205" s="15" t="s">
        <v>12</v>
      </c>
      <c r="H205" s="35" t="s">
        <v>128</v>
      </c>
      <c r="I205" s="17"/>
      <c r="J205" s="35">
        <v>69.3</v>
      </c>
      <c r="K205" s="15"/>
    </row>
    <row r="206" spans="1:11" s="34" customFormat="1" ht="30" customHeight="1" x14ac:dyDescent="0.25">
      <c r="A206" s="21">
        <v>46010</v>
      </c>
      <c r="B206" s="20" t="s">
        <v>173</v>
      </c>
      <c r="C206" s="23" t="s">
        <v>227</v>
      </c>
      <c r="D206" s="22" t="s">
        <v>231</v>
      </c>
      <c r="E206" s="22"/>
      <c r="F206" s="22"/>
      <c r="G206" s="15" t="s">
        <v>12</v>
      </c>
      <c r="H206" s="20" t="s">
        <v>128</v>
      </c>
      <c r="I206" s="17"/>
      <c r="J206" s="35">
        <v>332.64</v>
      </c>
      <c r="K206" s="15"/>
    </row>
    <row r="207" spans="1:11" s="34" customFormat="1" ht="30" customHeight="1" x14ac:dyDescent="0.25">
      <c r="A207" s="21">
        <v>46010</v>
      </c>
      <c r="B207" s="20" t="s">
        <v>173</v>
      </c>
      <c r="C207" s="23" t="s">
        <v>226</v>
      </c>
      <c r="D207" s="22" t="s">
        <v>231</v>
      </c>
      <c r="E207" s="22"/>
      <c r="F207" s="22"/>
      <c r="G207" s="15" t="s">
        <v>12</v>
      </c>
      <c r="H207" s="35" t="s">
        <v>128</v>
      </c>
      <c r="I207" s="17"/>
      <c r="J207" s="35">
        <v>55.44</v>
      </c>
      <c r="K207" s="15"/>
    </row>
    <row r="208" spans="1:11" s="34" customFormat="1" ht="30" customHeight="1" x14ac:dyDescent="0.25">
      <c r="A208" s="21">
        <v>46010</v>
      </c>
      <c r="B208" s="20" t="s">
        <v>173</v>
      </c>
      <c r="C208" s="23" t="s">
        <v>225</v>
      </c>
      <c r="D208" s="22" t="s">
        <v>231</v>
      </c>
      <c r="E208" s="22"/>
      <c r="F208" s="22"/>
      <c r="G208" s="15" t="s">
        <v>12</v>
      </c>
      <c r="H208" s="15" t="s">
        <v>128</v>
      </c>
      <c r="I208" s="17"/>
      <c r="J208" s="35">
        <v>158.4</v>
      </c>
      <c r="K208" s="15"/>
    </row>
    <row r="209" spans="1:11" s="34" customFormat="1" ht="30" customHeight="1" x14ac:dyDescent="0.25">
      <c r="A209" s="21">
        <v>46010</v>
      </c>
      <c r="B209" s="20" t="s">
        <v>173</v>
      </c>
      <c r="C209" s="23" t="s">
        <v>224</v>
      </c>
      <c r="D209" s="22" t="s">
        <v>231</v>
      </c>
      <c r="E209" s="22"/>
      <c r="F209" s="22"/>
      <c r="G209" s="15" t="s">
        <v>12</v>
      </c>
      <c r="H209" s="35" t="s">
        <v>128</v>
      </c>
      <c r="I209" s="17"/>
      <c r="J209" s="35">
        <v>138.6</v>
      </c>
      <c r="K209" s="15"/>
    </row>
    <row r="210" spans="1:11" s="34" customFormat="1" ht="30" customHeight="1" x14ac:dyDescent="0.25">
      <c r="A210" s="21">
        <v>46010</v>
      </c>
      <c r="B210" s="20" t="s">
        <v>173</v>
      </c>
      <c r="C210" s="23" t="s">
        <v>223</v>
      </c>
      <c r="D210" s="22" t="s">
        <v>231</v>
      </c>
      <c r="E210" s="22"/>
      <c r="F210" s="22"/>
      <c r="G210" s="15" t="s">
        <v>12</v>
      </c>
      <c r="H210" s="15" t="s">
        <v>128</v>
      </c>
      <c r="I210" s="17"/>
      <c r="J210" s="35">
        <v>138.6</v>
      </c>
      <c r="K210" s="15"/>
    </row>
    <row r="211" spans="1:11" s="34" customFormat="1" ht="30" customHeight="1" x14ac:dyDescent="0.25">
      <c r="A211" s="21">
        <v>46010</v>
      </c>
      <c r="B211" s="20" t="s">
        <v>173</v>
      </c>
      <c r="C211" s="23" t="s">
        <v>222</v>
      </c>
      <c r="D211" s="22" t="s">
        <v>231</v>
      </c>
      <c r="E211" s="22"/>
      <c r="F211" s="22"/>
      <c r="G211" s="15" t="s">
        <v>12</v>
      </c>
      <c r="H211" s="15" t="s">
        <v>128</v>
      </c>
      <c r="I211" s="17"/>
      <c r="J211" s="35">
        <v>55.44</v>
      </c>
      <c r="K211" s="15"/>
    </row>
    <row r="212" spans="1:11" s="34" customFormat="1" ht="30" customHeight="1" x14ac:dyDescent="0.25">
      <c r="A212" s="21">
        <v>46010</v>
      </c>
      <c r="B212" s="20" t="s">
        <v>173</v>
      </c>
      <c r="C212" s="26" t="s">
        <v>221</v>
      </c>
      <c r="D212" s="22" t="s">
        <v>231</v>
      </c>
      <c r="E212" s="22"/>
      <c r="F212" s="22"/>
      <c r="G212" s="15" t="s">
        <v>12</v>
      </c>
      <c r="H212" s="15" t="s">
        <v>128</v>
      </c>
      <c r="I212" s="17"/>
      <c r="J212" s="35">
        <v>36.96</v>
      </c>
      <c r="K212" s="15"/>
    </row>
    <row r="213" spans="1:11" s="34" customFormat="1" ht="30" customHeight="1" x14ac:dyDescent="0.25">
      <c r="A213" s="21">
        <v>46010</v>
      </c>
      <c r="B213" s="20" t="s">
        <v>173</v>
      </c>
      <c r="C213" s="23" t="s">
        <v>220</v>
      </c>
      <c r="D213" s="22" t="s">
        <v>231</v>
      </c>
      <c r="E213" s="22"/>
      <c r="F213" s="22"/>
      <c r="G213" s="15" t="s">
        <v>12</v>
      </c>
      <c r="H213" s="15" t="s">
        <v>128</v>
      </c>
      <c r="I213" s="17"/>
      <c r="J213" s="35">
        <v>180.18</v>
      </c>
      <c r="K213" s="15"/>
    </row>
    <row r="214" spans="1:11" s="34" customFormat="1" ht="30" customHeight="1" x14ac:dyDescent="0.25">
      <c r="A214" s="21">
        <v>46010</v>
      </c>
      <c r="B214" s="20" t="s">
        <v>173</v>
      </c>
      <c r="C214" s="26" t="s">
        <v>219</v>
      </c>
      <c r="D214" s="22" t="s">
        <v>231</v>
      </c>
      <c r="E214" s="22"/>
      <c r="F214" s="22"/>
      <c r="G214" s="15" t="s">
        <v>12</v>
      </c>
      <c r="H214" s="15" t="s">
        <v>128</v>
      </c>
      <c r="I214" s="17"/>
      <c r="J214" s="35">
        <v>55.44</v>
      </c>
      <c r="K214" s="15"/>
    </row>
    <row r="215" spans="1:11" s="34" customFormat="1" ht="30" customHeight="1" x14ac:dyDescent="0.25">
      <c r="A215" s="21">
        <v>46010</v>
      </c>
      <c r="B215" s="20" t="s">
        <v>173</v>
      </c>
      <c r="C215" s="26" t="s">
        <v>218</v>
      </c>
      <c r="D215" s="22" t="s">
        <v>231</v>
      </c>
      <c r="E215" s="22"/>
      <c r="F215" s="22"/>
      <c r="G215" s="15" t="s">
        <v>12</v>
      </c>
      <c r="H215" s="15" t="s">
        <v>128</v>
      </c>
      <c r="I215" s="17"/>
      <c r="J215" s="35">
        <v>27.72</v>
      </c>
      <c r="K215" s="15"/>
    </row>
    <row r="216" spans="1:11" s="34" customFormat="1" ht="30" customHeight="1" x14ac:dyDescent="0.25">
      <c r="A216" s="21">
        <v>46010</v>
      </c>
      <c r="B216" s="20" t="s">
        <v>173</v>
      </c>
      <c r="C216" s="23" t="s">
        <v>217</v>
      </c>
      <c r="D216" s="22" t="s">
        <v>231</v>
      </c>
      <c r="E216" s="22"/>
      <c r="F216" s="22"/>
      <c r="G216" s="15" t="s">
        <v>12</v>
      </c>
      <c r="H216" s="15" t="s">
        <v>128</v>
      </c>
      <c r="I216" s="17"/>
      <c r="J216" s="35">
        <v>110.88</v>
      </c>
      <c r="K216" s="15"/>
    </row>
    <row r="217" spans="1:11" s="34" customFormat="1" ht="30" customHeight="1" x14ac:dyDescent="0.25">
      <c r="A217" s="21">
        <v>46010</v>
      </c>
      <c r="B217" s="20" t="s">
        <v>173</v>
      </c>
      <c r="C217" s="23" t="s">
        <v>217</v>
      </c>
      <c r="D217" s="22" t="s">
        <v>231</v>
      </c>
      <c r="E217" s="22"/>
      <c r="F217" s="22"/>
      <c r="G217" s="15" t="s">
        <v>12</v>
      </c>
      <c r="H217" s="15" t="s">
        <v>128</v>
      </c>
      <c r="I217" s="17"/>
      <c r="J217" s="35">
        <v>194.04</v>
      </c>
      <c r="K217" s="15"/>
    </row>
    <row r="218" spans="1:11" s="34" customFormat="1" ht="30" customHeight="1" x14ac:dyDescent="0.25">
      <c r="A218" s="21">
        <v>46010</v>
      </c>
      <c r="B218" s="20" t="s">
        <v>173</v>
      </c>
      <c r="C218" s="23" t="s">
        <v>216</v>
      </c>
      <c r="D218" s="22" t="s">
        <v>231</v>
      </c>
      <c r="E218" s="22"/>
      <c r="F218" s="22"/>
      <c r="G218" s="15" t="s">
        <v>12</v>
      </c>
      <c r="H218" s="15" t="s">
        <v>128</v>
      </c>
      <c r="I218" s="17"/>
      <c r="J218" s="35">
        <v>360.35</v>
      </c>
      <c r="K218" s="15"/>
    </row>
    <row r="219" spans="1:11" s="34" customFormat="1" ht="30" customHeight="1" x14ac:dyDescent="0.25">
      <c r="A219" s="21">
        <v>46010</v>
      </c>
      <c r="B219" s="20" t="s">
        <v>173</v>
      </c>
      <c r="C219" s="23" t="s">
        <v>215</v>
      </c>
      <c r="D219" s="22" t="s">
        <v>231</v>
      </c>
      <c r="E219" s="22"/>
      <c r="F219" s="22"/>
      <c r="G219" s="15" t="s">
        <v>12</v>
      </c>
      <c r="H219" s="15" t="s">
        <v>128</v>
      </c>
      <c r="I219" s="17"/>
      <c r="J219" s="35">
        <v>41.58</v>
      </c>
      <c r="K219" s="15"/>
    </row>
    <row r="220" spans="1:11" s="34" customFormat="1" ht="30" customHeight="1" x14ac:dyDescent="0.25">
      <c r="A220" s="21">
        <v>46010</v>
      </c>
      <c r="B220" s="20" t="s">
        <v>173</v>
      </c>
      <c r="C220" s="23" t="s">
        <v>214</v>
      </c>
      <c r="D220" s="22" t="s">
        <v>231</v>
      </c>
      <c r="E220" s="22"/>
      <c r="F220" s="22"/>
      <c r="G220" s="15" t="s">
        <v>12</v>
      </c>
      <c r="H220" s="15" t="s">
        <v>128</v>
      </c>
      <c r="I220" s="17"/>
      <c r="J220" s="35">
        <v>207.9</v>
      </c>
      <c r="K220" s="15"/>
    </row>
    <row r="221" spans="1:11" s="34" customFormat="1" ht="30" customHeight="1" x14ac:dyDescent="0.25">
      <c r="A221" s="21">
        <v>46010</v>
      </c>
      <c r="B221" s="20" t="s">
        <v>173</v>
      </c>
      <c r="C221" s="23" t="s">
        <v>213</v>
      </c>
      <c r="D221" s="22" t="s">
        <v>231</v>
      </c>
      <c r="E221" s="22"/>
      <c r="F221" s="22"/>
      <c r="G221" s="15" t="s">
        <v>12</v>
      </c>
      <c r="H221" s="15" t="s">
        <v>128</v>
      </c>
      <c r="I221" s="17"/>
      <c r="J221" s="35">
        <v>27.72</v>
      </c>
      <c r="K221" s="15"/>
    </row>
    <row r="222" spans="1:11" s="34" customFormat="1" ht="30" customHeight="1" x14ac:dyDescent="0.25">
      <c r="A222" s="21">
        <v>46010</v>
      </c>
      <c r="B222" s="20" t="s">
        <v>173</v>
      </c>
      <c r="C222" s="23" t="s">
        <v>212</v>
      </c>
      <c r="D222" s="22" t="s">
        <v>233</v>
      </c>
      <c r="E222" s="22"/>
      <c r="F222" s="22"/>
      <c r="G222" s="15" t="s">
        <v>12</v>
      </c>
      <c r="H222" s="15" t="s">
        <v>128</v>
      </c>
      <c r="I222" s="17"/>
      <c r="J222" s="35">
        <v>151.26</v>
      </c>
      <c r="K222" s="15"/>
    </row>
    <row r="223" spans="1:11" s="34" customFormat="1" ht="30" customHeight="1" x14ac:dyDescent="0.25">
      <c r="A223" s="21">
        <v>46010</v>
      </c>
      <c r="B223" s="20" t="s">
        <v>173</v>
      </c>
      <c r="C223" s="26" t="s">
        <v>210</v>
      </c>
      <c r="D223" s="22" t="s">
        <v>231</v>
      </c>
      <c r="E223" s="22"/>
      <c r="F223" s="22"/>
      <c r="G223" s="15" t="s">
        <v>12</v>
      </c>
      <c r="H223" s="15" t="s">
        <v>128</v>
      </c>
      <c r="I223" s="17"/>
      <c r="J223" s="35">
        <v>84.48</v>
      </c>
      <c r="K223" s="15"/>
    </row>
    <row r="224" spans="1:11" s="34" customFormat="1" ht="30" customHeight="1" x14ac:dyDescent="0.25">
      <c r="A224" s="21">
        <v>46010</v>
      </c>
      <c r="B224" s="20" t="s">
        <v>173</v>
      </c>
      <c r="C224" s="26" t="s">
        <v>27</v>
      </c>
      <c r="D224" s="22" t="s">
        <v>231</v>
      </c>
      <c r="E224" s="22"/>
      <c r="F224" s="22"/>
      <c r="G224" s="15" t="s">
        <v>7</v>
      </c>
      <c r="H224" s="15" t="s">
        <v>17</v>
      </c>
      <c r="I224" s="17"/>
      <c r="J224" s="35">
        <v>13.74</v>
      </c>
      <c r="K224" s="15"/>
    </row>
    <row r="225" spans="1:11" s="34" customFormat="1" ht="30" customHeight="1" x14ac:dyDescent="0.25">
      <c r="A225" s="21">
        <v>46010</v>
      </c>
      <c r="B225" s="20" t="s">
        <v>173</v>
      </c>
      <c r="C225" s="23" t="s">
        <v>209</v>
      </c>
      <c r="D225" s="22" t="s">
        <v>231</v>
      </c>
      <c r="E225" s="22"/>
      <c r="F225" s="22"/>
      <c r="G225" s="15" t="s">
        <v>12</v>
      </c>
      <c r="H225" s="15" t="s">
        <v>128</v>
      </c>
      <c r="I225" s="17"/>
      <c r="J225" s="35">
        <v>101.64</v>
      </c>
      <c r="K225" s="15"/>
    </row>
    <row r="226" spans="1:11" s="34" customFormat="1" ht="30" customHeight="1" x14ac:dyDescent="0.25">
      <c r="A226" s="21">
        <v>46010</v>
      </c>
      <c r="B226" s="20" t="s">
        <v>173</v>
      </c>
      <c r="C226" s="23" t="s">
        <v>208</v>
      </c>
      <c r="D226" s="22" t="s">
        <v>231</v>
      </c>
      <c r="E226" s="22"/>
      <c r="F226" s="22"/>
      <c r="G226" s="15" t="s">
        <v>12</v>
      </c>
      <c r="H226" s="15" t="s">
        <v>128</v>
      </c>
      <c r="I226" s="17"/>
      <c r="J226" s="35">
        <v>83.16</v>
      </c>
      <c r="K226" s="15"/>
    </row>
    <row r="227" spans="1:11" s="34" customFormat="1" ht="30" customHeight="1" x14ac:dyDescent="0.25">
      <c r="A227" s="21">
        <v>46010</v>
      </c>
      <c r="B227" s="20" t="s">
        <v>173</v>
      </c>
      <c r="C227" s="23" t="s">
        <v>207</v>
      </c>
      <c r="D227" s="22" t="s">
        <v>231</v>
      </c>
      <c r="E227" s="22"/>
      <c r="F227" s="22"/>
      <c r="G227" s="15" t="s">
        <v>12</v>
      </c>
      <c r="H227" s="15" t="s">
        <v>128</v>
      </c>
      <c r="I227" s="17"/>
      <c r="J227" s="35">
        <v>110.88</v>
      </c>
      <c r="K227" s="15"/>
    </row>
    <row r="228" spans="1:11" s="34" customFormat="1" ht="30" customHeight="1" x14ac:dyDescent="0.25">
      <c r="A228" s="21">
        <v>46010</v>
      </c>
      <c r="B228" s="20" t="s">
        <v>173</v>
      </c>
      <c r="C228" s="23" t="s">
        <v>207</v>
      </c>
      <c r="D228" s="22" t="s">
        <v>231</v>
      </c>
      <c r="E228" s="22"/>
      <c r="F228" s="22"/>
      <c r="G228" s="15" t="s">
        <v>12</v>
      </c>
      <c r="H228" s="15" t="s">
        <v>128</v>
      </c>
      <c r="I228" s="17"/>
      <c r="J228" s="35">
        <v>124.74</v>
      </c>
      <c r="K228" s="15"/>
    </row>
    <row r="229" spans="1:11" s="34" customFormat="1" ht="30" customHeight="1" x14ac:dyDescent="0.25">
      <c r="A229" s="21">
        <v>46010</v>
      </c>
      <c r="B229" s="20" t="s">
        <v>173</v>
      </c>
      <c r="C229" s="23" t="s">
        <v>206</v>
      </c>
      <c r="D229" s="22" t="s">
        <v>231</v>
      </c>
      <c r="E229" s="22"/>
      <c r="F229" s="22"/>
      <c r="G229" s="15" t="s">
        <v>12</v>
      </c>
      <c r="H229" s="15" t="s">
        <v>128</v>
      </c>
      <c r="I229" s="17"/>
      <c r="J229" s="35">
        <v>351.12</v>
      </c>
      <c r="K229" s="15"/>
    </row>
    <row r="230" spans="1:11" s="34" customFormat="1" ht="30" customHeight="1" x14ac:dyDescent="0.25">
      <c r="A230" s="21">
        <v>46010</v>
      </c>
      <c r="B230" s="20" t="s">
        <v>173</v>
      </c>
      <c r="C230" s="23" t="s">
        <v>205</v>
      </c>
      <c r="D230" s="22" t="s">
        <v>231</v>
      </c>
      <c r="E230" s="22"/>
      <c r="F230" s="22"/>
      <c r="G230" s="15" t="s">
        <v>12</v>
      </c>
      <c r="H230" s="15" t="s">
        <v>128</v>
      </c>
      <c r="I230" s="17"/>
      <c r="J230" s="35">
        <v>235.62</v>
      </c>
      <c r="K230" s="15"/>
    </row>
    <row r="231" spans="1:11" s="34" customFormat="1" ht="30" customHeight="1" x14ac:dyDescent="0.25">
      <c r="A231" s="21">
        <v>46010</v>
      </c>
      <c r="B231" s="20" t="s">
        <v>173</v>
      </c>
      <c r="C231" s="23" t="s">
        <v>204</v>
      </c>
      <c r="D231" s="22" t="s">
        <v>231</v>
      </c>
      <c r="E231" s="22"/>
      <c r="F231" s="22"/>
      <c r="G231" s="15" t="s">
        <v>12</v>
      </c>
      <c r="H231" s="45" t="s">
        <v>128</v>
      </c>
      <c r="I231" s="17"/>
      <c r="J231" s="35">
        <v>124.74</v>
      </c>
      <c r="K231" s="15"/>
    </row>
    <row r="232" spans="1:11" s="34" customFormat="1" ht="30" customHeight="1" x14ac:dyDescent="0.25">
      <c r="A232" s="21">
        <v>46010</v>
      </c>
      <c r="B232" s="20" t="s">
        <v>173</v>
      </c>
      <c r="C232" s="23" t="s">
        <v>155</v>
      </c>
      <c r="D232" s="22" t="s">
        <v>231</v>
      </c>
      <c r="E232" s="22"/>
      <c r="F232" s="22"/>
      <c r="G232" s="15" t="s">
        <v>12</v>
      </c>
      <c r="H232" s="15" t="s">
        <v>128</v>
      </c>
      <c r="I232" s="17"/>
      <c r="J232" s="35">
        <v>194.04</v>
      </c>
      <c r="K232" s="15"/>
    </row>
    <row r="233" spans="1:11" s="34" customFormat="1" ht="30" customHeight="1" x14ac:dyDescent="0.25">
      <c r="A233" s="21">
        <v>46010</v>
      </c>
      <c r="B233" s="20" t="s">
        <v>173</v>
      </c>
      <c r="C233" s="26" t="s">
        <v>203</v>
      </c>
      <c r="D233" s="22" t="s">
        <v>231</v>
      </c>
      <c r="E233" s="22"/>
      <c r="F233" s="22"/>
      <c r="G233" s="15" t="s">
        <v>12</v>
      </c>
      <c r="H233" s="15" t="s">
        <v>128</v>
      </c>
      <c r="I233" s="17"/>
      <c r="J233" s="35">
        <v>194.04</v>
      </c>
      <c r="K233" s="15"/>
    </row>
    <row r="234" spans="1:11" s="34" customFormat="1" ht="30" customHeight="1" x14ac:dyDescent="0.25">
      <c r="A234" s="21">
        <v>46010</v>
      </c>
      <c r="B234" s="20" t="s">
        <v>173</v>
      </c>
      <c r="C234" s="26" t="s">
        <v>202</v>
      </c>
      <c r="D234" s="22" t="s">
        <v>231</v>
      </c>
      <c r="E234" s="22"/>
      <c r="F234" s="22"/>
      <c r="G234" s="15" t="s">
        <v>12</v>
      </c>
      <c r="H234" s="15" t="s">
        <v>128</v>
      </c>
      <c r="I234" s="17"/>
      <c r="J234" s="35">
        <v>152.46</v>
      </c>
      <c r="K234" s="15"/>
    </row>
    <row r="235" spans="1:11" s="34" customFormat="1" ht="30" customHeight="1" x14ac:dyDescent="0.25">
      <c r="A235" s="21">
        <v>46010</v>
      </c>
      <c r="B235" s="20" t="s">
        <v>173</v>
      </c>
      <c r="C235" s="26" t="s">
        <v>232</v>
      </c>
      <c r="D235" s="22" t="s">
        <v>231</v>
      </c>
      <c r="E235" s="22"/>
      <c r="F235" s="22"/>
      <c r="G235" s="15" t="s">
        <v>55</v>
      </c>
      <c r="H235" s="15" t="s">
        <v>17</v>
      </c>
      <c r="I235" s="17"/>
      <c r="J235" s="35">
        <v>64.819999999999993</v>
      </c>
      <c r="K235" s="15"/>
    </row>
    <row r="236" spans="1:11" s="34" customFormat="1" ht="30" customHeight="1" x14ac:dyDescent="0.25">
      <c r="A236" s="21">
        <v>46010</v>
      </c>
      <c r="B236" s="20" t="s">
        <v>173</v>
      </c>
      <c r="C236" s="26" t="s">
        <v>201</v>
      </c>
      <c r="D236" s="22" t="s">
        <v>231</v>
      </c>
      <c r="E236" s="22"/>
      <c r="F236" s="22"/>
      <c r="G236" s="15" t="s">
        <v>12</v>
      </c>
      <c r="H236" s="35" t="s">
        <v>128</v>
      </c>
      <c r="I236" s="17"/>
      <c r="J236" s="35">
        <v>138.6</v>
      </c>
      <c r="K236" s="15"/>
    </row>
    <row r="237" spans="1:11" s="34" customFormat="1" ht="30" customHeight="1" x14ac:dyDescent="0.25">
      <c r="A237" s="21">
        <v>46010</v>
      </c>
      <c r="B237" s="20" t="s">
        <v>173</v>
      </c>
      <c r="C237" s="26" t="s">
        <v>200</v>
      </c>
      <c r="D237" s="22" t="s">
        <v>231</v>
      </c>
      <c r="E237" s="22"/>
      <c r="F237" s="22"/>
      <c r="G237" s="15" t="s">
        <v>12</v>
      </c>
      <c r="H237" s="35" t="s">
        <v>128</v>
      </c>
      <c r="I237" s="17"/>
      <c r="J237" s="35">
        <v>291.06</v>
      </c>
      <c r="K237" s="15"/>
    </row>
    <row r="238" spans="1:11" s="34" customFormat="1" ht="30" customHeight="1" x14ac:dyDescent="0.25">
      <c r="A238" s="21">
        <v>46010</v>
      </c>
      <c r="B238" s="20" t="s">
        <v>173</v>
      </c>
      <c r="C238" s="26" t="s">
        <v>199</v>
      </c>
      <c r="D238" s="22" t="s">
        <v>231</v>
      </c>
      <c r="E238" s="22"/>
      <c r="F238" s="22"/>
      <c r="G238" s="15" t="s">
        <v>12</v>
      </c>
      <c r="H238" s="15" t="s">
        <v>128</v>
      </c>
      <c r="I238" s="17"/>
      <c r="J238" s="35">
        <v>27.72</v>
      </c>
      <c r="K238" s="15"/>
    </row>
    <row r="239" spans="1:11" s="34" customFormat="1" ht="30" customHeight="1" x14ac:dyDescent="0.25">
      <c r="A239" s="21">
        <v>46010</v>
      </c>
      <c r="B239" s="20" t="s">
        <v>173</v>
      </c>
      <c r="C239" s="26" t="s">
        <v>198</v>
      </c>
      <c r="D239" s="22" t="s">
        <v>231</v>
      </c>
      <c r="E239" s="22"/>
      <c r="F239" s="22"/>
      <c r="G239" s="15" t="s">
        <v>12</v>
      </c>
      <c r="H239" s="35" t="s">
        <v>128</v>
      </c>
      <c r="I239" s="17"/>
      <c r="J239" s="35">
        <v>110.88</v>
      </c>
      <c r="K239" s="15"/>
    </row>
    <row r="240" spans="1:11" s="34" customFormat="1" ht="30" customHeight="1" x14ac:dyDescent="0.25">
      <c r="A240" s="21">
        <v>46010</v>
      </c>
      <c r="B240" s="20" t="s">
        <v>173</v>
      </c>
      <c r="C240" s="23" t="s">
        <v>197</v>
      </c>
      <c r="D240" s="22" t="s">
        <v>231</v>
      </c>
      <c r="E240" s="22"/>
      <c r="F240" s="22"/>
      <c r="G240" s="15" t="s">
        <v>12</v>
      </c>
      <c r="H240" s="15" t="s">
        <v>128</v>
      </c>
      <c r="I240" s="17"/>
      <c r="J240" s="35">
        <v>63.36</v>
      </c>
      <c r="K240" s="15"/>
    </row>
    <row r="241" spans="1:11" s="34" customFormat="1" ht="30" customHeight="1" x14ac:dyDescent="0.25">
      <c r="A241" s="21">
        <v>46010</v>
      </c>
      <c r="B241" s="20" t="s">
        <v>173</v>
      </c>
      <c r="C241" s="23" t="s">
        <v>196</v>
      </c>
      <c r="D241" s="22" t="s">
        <v>231</v>
      </c>
      <c r="E241" s="22"/>
      <c r="F241" s="22"/>
      <c r="G241" s="15" t="s">
        <v>12</v>
      </c>
      <c r="H241" s="15" t="s">
        <v>128</v>
      </c>
      <c r="I241" s="17"/>
      <c r="J241" s="35">
        <v>681.12</v>
      </c>
      <c r="K241" s="15"/>
    </row>
    <row r="242" spans="1:11" s="34" customFormat="1" ht="30" customHeight="1" x14ac:dyDescent="0.25">
      <c r="A242" s="21">
        <v>46010</v>
      </c>
      <c r="B242" s="20" t="s">
        <v>173</v>
      </c>
      <c r="C242" s="23" t="s">
        <v>195</v>
      </c>
      <c r="D242" s="22" t="s">
        <v>231</v>
      </c>
      <c r="E242" s="22"/>
      <c r="F242" s="22"/>
      <c r="G242" s="15" t="s">
        <v>12</v>
      </c>
      <c r="H242" s="15" t="s">
        <v>128</v>
      </c>
      <c r="I242" s="17"/>
      <c r="J242" s="35">
        <v>1082.4000000000001</v>
      </c>
      <c r="K242" s="15"/>
    </row>
    <row r="243" spans="1:11" s="34" customFormat="1" ht="30" customHeight="1" x14ac:dyDescent="0.25">
      <c r="A243" s="21">
        <v>46010</v>
      </c>
      <c r="B243" s="20" t="s">
        <v>173</v>
      </c>
      <c r="C243" s="23" t="s">
        <v>192</v>
      </c>
      <c r="D243" s="22" t="s">
        <v>231</v>
      </c>
      <c r="E243" s="22"/>
      <c r="F243" s="22"/>
      <c r="G243" s="15" t="s">
        <v>12</v>
      </c>
      <c r="H243" s="35" t="s">
        <v>128</v>
      </c>
      <c r="I243" s="17"/>
      <c r="J243" s="35">
        <v>207.9</v>
      </c>
      <c r="K243" s="15"/>
    </row>
    <row r="244" spans="1:11" s="34" customFormat="1" ht="30" customHeight="1" x14ac:dyDescent="0.25">
      <c r="A244" s="21">
        <v>46010</v>
      </c>
      <c r="B244" s="20" t="s">
        <v>173</v>
      </c>
      <c r="C244" s="23" t="s">
        <v>192</v>
      </c>
      <c r="D244" s="22" t="s">
        <v>231</v>
      </c>
      <c r="E244" s="22"/>
      <c r="F244" s="22"/>
      <c r="G244" s="15" t="s">
        <v>12</v>
      </c>
      <c r="H244" s="35" t="s">
        <v>128</v>
      </c>
      <c r="I244" s="17"/>
      <c r="J244" s="35">
        <v>110.88</v>
      </c>
      <c r="K244" s="15"/>
    </row>
    <row r="245" spans="1:11" s="34" customFormat="1" ht="30" customHeight="1" x14ac:dyDescent="0.25">
      <c r="A245" s="21">
        <v>46010</v>
      </c>
      <c r="B245" s="20" t="s">
        <v>173</v>
      </c>
      <c r="C245" s="23" t="s">
        <v>191</v>
      </c>
      <c r="D245" s="22" t="s">
        <v>231</v>
      </c>
      <c r="E245" s="22"/>
      <c r="F245" s="22"/>
      <c r="G245" s="15" t="s">
        <v>12</v>
      </c>
      <c r="H245" s="43" t="s">
        <v>128</v>
      </c>
      <c r="I245" s="17"/>
      <c r="J245" s="35">
        <v>332.64</v>
      </c>
      <c r="K245" s="15"/>
    </row>
    <row r="246" spans="1:11" s="34" customFormat="1" ht="30" customHeight="1" x14ac:dyDescent="0.25">
      <c r="A246" s="21">
        <v>46010</v>
      </c>
      <c r="B246" s="20" t="s">
        <v>173</v>
      </c>
      <c r="C246" s="23" t="s">
        <v>190</v>
      </c>
      <c r="D246" s="22" t="s">
        <v>231</v>
      </c>
      <c r="E246" s="22"/>
      <c r="F246" s="22"/>
      <c r="G246" s="15" t="s">
        <v>12</v>
      </c>
      <c r="H246" s="15" t="s">
        <v>128</v>
      </c>
      <c r="I246" s="17"/>
      <c r="J246" s="35">
        <v>55.44</v>
      </c>
      <c r="K246" s="15"/>
    </row>
    <row r="247" spans="1:11" s="34" customFormat="1" ht="30" customHeight="1" x14ac:dyDescent="0.25">
      <c r="A247" s="21">
        <v>46010</v>
      </c>
      <c r="B247" s="20" t="s">
        <v>173</v>
      </c>
      <c r="C247" s="23" t="s">
        <v>189</v>
      </c>
      <c r="D247" s="22" t="s">
        <v>231</v>
      </c>
      <c r="E247" s="22"/>
      <c r="F247" s="22"/>
      <c r="G247" s="15" t="s">
        <v>12</v>
      </c>
      <c r="H247" s="15" t="s">
        <v>128</v>
      </c>
      <c r="I247" s="17"/>
      <c r="J247" s="35">
        <v>520.08000000000004</v>
      </c>
      <c r="K247" s="15"/>
    </row>
    <row r="248" spans="1:11" s="34" customFormat="1" ht="30" customHeight="1" x14ac:dyDescent="0.25">
      <c r="A248" s="21">
        <v>46010</v>
      </c>
      <c r="B248" s="20" t="s">
        <v>173</v>
      </c>
      <c r="C248" s="23" t="s">
        <v>188</v>
      </c>
      <c r="D248" s="22" t="s">
        <v>231</v>
      </c>
      <c r="E248" s="22"/>
      <c r="F248" s="22"/>
      <c r="G248" s="15" t="s">
        <v>12</v>
      </c>
      <c r="H248" s="35" t="s">
        <v>128</v>
      </c>
      <c r="I248" s="17"/>
      <c r="J248" s="35">
        <v>152.46</v>
      </c>
      <c r="K248" s="15"/>
    </row>
    <row r="249" spans="1:11" s="34" customFormat="1" ht="30" customHeight="1" x14ac:dyDescent="0.25">
      <c r="A249" s="21">
        <v>46010</v>
      </c>
      <c r="B249" s="20" t="s">
        <v>173</v>
      </c>
      <c r="C249" s="23" t="s">
        <v>188</v>
      </c>
      <c r="D249" s="22" t="s">
        <v>231</v>
      </c>
      <c r="E249" s="22"/>
      <c r="F249" s="22"/>
      <c r="G249" s="15" t="s">
        <v>12</v>
      </c>
      <c r="H249" s="35" t="s">
        <v>128</v>
      </c>
      <c r="I249" s="17"/>
      <c r="J249" s="35">
        <v>55.44</v>
      </c>
      <c r="K249" s="15"/>
    </row>
    <row r="250" spans="1:11" s="34" customFormat="1" ht="30" customHeight="1" x14ac:dyDescent="0.25">
      <c r="A250" s="21">
        <v>46010</v>
      </c>
      <c r="B250" s="20" t="s">
        <v>173</v>
      </c>
      <c r="C250" s="26" t="s">
        <v>230</v>
      </c>
      <c r="D250" s="22" t="s">
        <v>187</v>
      </c>
      <c r="E250" s="22"/>
      <c r="F250" s="22"/>
      <c r="G250" s="15" t="s">
        <v>12</v>
      </c>
      <c r="H250" s="15" t="s">
        <v>128</v>
      </c>
      <c r="I250" s="17"/>
      <c r="J250" s="35">
        <v>257.8</v>
      </c>
      <c r="K250" s="15"/>
    </row>
    <row r="251" spans="1:11" s="34" customFormat="1" ht="30" customHeight="1" x14ac:dyDescent="0.25">
      <c r="A251" s="21">
        <v>46010</v>
      </c>
      <c r="B251" s="20" t="s">
        <v>173</v>
      </c>
      <c r="C251" s="23" t="s">
        <v>230</v>
      </c>
      <c r="D251" s="22" t="s">
        <v>187</v>
      </c>
      <c r="E251" s="22"/>
      <c r="F251" s="22"/>
      <c r="G251" s="15" t="s">
        <v>12</v>
      </c>
      <c r="H251" s="15" t="s">
        <v>128</v>
      </c>
      <c r="I251" s="17"/>
      <c r="J251" s="35">
        <v>343.73</v>
      </c>
      <c r="K251" s="15"/>
    </row>
    <row r="252" spans="1:11" s="34" customFormat="1" ht="30" customHeight="1" x14ac:dyDescent="0.25">
      <c r="A252" s="21">
        <v>46010</v>
      </c>
      <c r="B252" s="20" t="s">
        <v>173</v>
      </c>
      <c r="C252" s="26" t="s">
        <v>229</v>
      </c>
      <c r="D252" s="22" t="s">
        <v>187</v>
      </c>
      <c r="E252" s="22"/>
      <c r="F252" s="22"/>
      <c r="G252" s="15" t="s">
        <v>12</v>
      </c>
      <c r="H252" s="15" t="s">
        <v>128</v>
      </c>
      <c r="I252" s="17"/>
      <c r="J252" s="35">
        <v>544.24</v>
      </c>
      <c r="K252" s="15"/>
    </row>
    <row r="253" spans="1:11" s="34" customFormat="1" ht="30" customHeight="1" x14ac:dyDescent="0.25">
      <c r="A253" s="21">
        <v>46010</v>
      </c>
      <c r="B253" s="20" t="s">
        <v>173</v>
      </c>
      <c r="C253" s="23" t="s">
        <v>164</v>
      </c>
      <c r="D253" s="22" t="s">
        <v>187</v>
      </c>
      <c r="E253" s="22"/>
      <c r="F253" s="22"/>
      <c r="G253" s="15" t="s">
        <v>18</v>
      </c>
      <c r="H253" s="20" t="s">
        <v>17</v>
      </c>
      <c r="I253" s="35"/>
      <c r="J253" s="35">
        <v>83.7</v>
      </c>
      <c r="K253" s="15"/>
    </row>
    <row r="254" spans="1:11" s="34" customFormat="1" ht="30" customHeight="1" x14ac:dyDescent="0.25">
      <c r="A254" s="21">
        <v>46010</v>
      </c>
      <c r="B254" s="20" t="s">
        <v>173</v>
      </c>
      <c r="C254" s="23" t="s">
        <v>228</v>
      </c>
      <c r="D254" s="22" t="s">
        <v>187</v>
      </c>
      <c r="E254" s="22"/>
      <c r="F254" s="22"/>
      <c r="G254" s="15" t="s">
        <v>12</v>
      </c>
      <c r="H254" s="35" t="s">
        <v>128</v>
      </c>
      <c r="I254" s="17"/>
      <c r="J254" s="35">
        <v>214.83</v>
      </c>
      <c r="K254" s="15"/>
    </row>
    <row r="255" spans="1:11" s="34" customFormat="1" ht="30" customHeight="1" x14ac:dyDescent="0.25">
      <c r="A255" s="21">
        <v>46010</v>
      </c>
      <c r="B255" s="20" t="s">
        <v>173</v>
      </c>
      <c r="C255" s="23" t="s">
        <v>227</v>
      </c>
      <c r="D255" s="22" t="s">
        <v>187</v>
      </c>
      <c r="E255" s="22"/>
      <c r="F255" s="22"/>
      <c r="G255" s="15" t="s">
        <v>12</v>
      </c>
      <c r="H255" s="20" t="s">
        <v>128</v>
      </c>
      <c r="I255" s="17"/>
      <c r="J255" s="35">
        <v>1031.18</v>
      </c>
      <c r="K255" s="15"/>
    </row>
    <row r="256" spans="1:11" s="34" customFormat="1" ht="30" customHeight="1" x14ac:dyDescent="0.25">
      <c r="A256" s="21">
        <v>46010</v>
      </c>
      <c r="B256" s="20" t="s">
        <v>173</v>
      </c>
      <c r="C256" s="23" t="s">
        <v>226</v>
      </c>
      <c r="D256" s="22" t="s">
        <v>187</v>
      </c>
      <c r="E256" s="22"/>
      <c r="F256" s="22"/>
      <c r="G256" s="15" t="s">
        <v>12</v>
      </c>
      <c r="H256" s="35" t="s">
        <v>128</v>
      </c>
      <c r="I256" s="17"/>
      <c r="J256" s="35">
        <v>171.86</v>
      </c>
      <c r="K256" s="15"/>
    </row>
    <row r="257" spans="1:11" s="34" customFormat="1" ht="30" customHeight="1" x14ac:dyDescent="0.25">
      <c r="A257" s="21">
        <v>46010</v>
      </c>
      <c r="B257" s="20" t="s">
        <v>173</v>
      </c>
      <c r="C257" s="23" t="s">
        <v>225</v>
      </c>
      <c r="D257" s="22" t="s">
        <v>187</v>
      </c>
      <c r="E257" s="22"/>
      <c r="F257" s="22"/>
      <c r="G257" s="15" t="s">
        <v>12</v>
      </c>
      <c r="H257" s="15" t="s">
        <v>128</v>
      </c>
      <c r="I257" s="17"/>
      <c r="J257" s="35">
        <v>491.04</v>
      </c>
      <c r="K257" s="15"/>
    </row>
    <row r="258" spans="1:11" s="34" customFormat="1" ht="30" customHeight="1" x14ac:dyDescent="0.25">
      <c r="A258" s="21">
        <v>46010</v>
      </c>
      <c r="B258" s="20" t="s">
        <v>173</v>
      </c>
      <c r="C258" s="23" t="s">
        <v>224</v>
      </c>
      <c r="D258" s="22" t="s">
        <v>187</v>
      </c>
      <c r="E258" s="22"/>
      <c r="F258" s="22"/>
      <c r="G258" s="15" t="s">
        <v>12</v>
      </c>
      <c r="H258" s="35" t="s">
        <v>128</v>
      </c>
      <c r="I258" s="17"/>
      <c r="J258" s="35">
        <v>429.66</v>
      </c>
      <c r="K258" s="15"/>
    </row>
    <row r="259" spans="1:11" s="34" customFormat="1" ht="30" customHeight="1" x14ac:dyDescent="0.25">
      <c r="A259" s="21">
        <v>46010</v>
      </c>
      <c r="B259" s="20" t="s">
        <v>173</v>
      </c>
      <c r="C259" s="23" t="s">
        <v>223</v>
      </c>
      <c r="D259" s="22" t="s">
        <v>187</v>
      </c>
      <c r="E259" s="22"/>
      <c r="F259" s="22"/>
      <c r="G259" s="15" t="s">
        <v>12</v>
      </c>
      <c r="H259" s="15" t="s">
        <v>128</v>
      </c>
      <c r="I259" s="17"/>
      <c r="J259" s="35">
        <v>429.66</v>
      </c>
      <c r="K259" s="15"/>
    </row>
    <row r="260" spans="1:11" s="34" customFormat="1" ht="30" customHeight="1" x14ac:dyDescent="0.25">
      <c r="A260" s="21">
        <v>46010</v>
      </c>
      <c r="B260" s="20" t="s">
        <v>173</v>
      </c>
      <c r="C260" s="23" t="s">
        <v>222</v>
      </c>
      <c r="D260" s="22" t="s">
        <v>187</v>
      </c>
      <c r="E260" s="22"/>
      <c r="F260" s="22"/>
      <c r="G260" s="15" t="s">
        <v>12</v>
      </c>
      <c r="H260" s="15" t="s">
        <v>128</v>
      </c>
      <c r="I260" s="17"/>
      <c r="J260" s="35">
        <v>171.86</v>
      </c>
      <c r="K260" s="15"/>
    </row>
    <row r="261" spans="1:11" s="34" customFormat="1" ht="30" customHeight="1" x14ac:dyDescent="0.25">
      <c r="A261" s="21">
        <v>46010</v>
      </c>
      <c r="B261" s="20" t="s">
        <v>173</v>
      </c>
      <c r="C261" s="26" t="s">
        <v>221</v>
      </c>
      <c r="D261" s="22" t="s">
        <v>187</v>
      </c>
      <c r="E261" s="22"/>
      <c r="F261" s="22"/>
      <c r="G261" s="15" t="s">
        <v>12</v>
      </c>
      <c r="H261" s="15" t="s">
        <v>128</v>
      </c>
      <c r="I261" s="17"/>
      <c r="J261" s="35">
        <v>114.58</v>
      </c>
      <c r="K261" s="15"/>
    </row>
    <row r="262" spans="1:11" s="34" customFormat="1" ht="30" customHeight="1" x14ac:dyDescent="0.25">
      <c r="A262" s="21">
        <v>46010</v>
      </c>
      <c r="B262" s="20" t="s">
        <v>173</v>
      </c>
      <c r="C262" s="23" t="s">
        <v>220</v>
      </c>
      <c r="D262" s="22" t="s">
        <v>187</v>
      </c>
      <c r="E262" s="22"/>
      <c r="F262" s="22"/>
      <c r="G262" s="15" t="s">
        <v>12</v>
      </c>
      <c r="H262" s="15" t="s">
        <v>128</v>
      </c>
      <c r="I262" s="17"/>
      <c r="J262" s="35">
        <v>558.54999999999995</v>
      </c>
      <c r="K262" s="15"/>
    </row>
    <row r="263" spans="1:11" s="34" customFormat="1" ht="30" customHeight="1" x14ac:dyDescent="0.25">
      <c r="A263" s="21">
        <v>46010</v>
      </c>
      <c r="B263" s="20" t="s">
        <v>173</v>
      </c>
      <c r="C263" s="26" t="s">
        <v>219</v>
      </c>
      <c r="D263" s="22" t="s">
        <v>187</v>
      </c>
      <c r="E263" s="22"/>
      <c r="F263" s="22"/>
      <c r="G263" s="15" t="s">
        <v>12</v>
      </c>
      <c r="H263" s="15" t="s">
        <v>128</v>
      </c>
      <c r="I263" s="17"/>
      <c r="J263" s="35">
        <v>171.86</v>
      </c>
      <c r="K263" s="15"/>
    </row>
    <row r="264" spans="1:11" s="34" customFormat="1" ht="30" customHeight="1" x14ac:dyDescent="0.25">
      <c r="A264" s="21">
        <v>46010</v>
      </c>
      <c r="B264" s="20" t="s">
        <v>173</v>
      </c>
      <c r="C264" s="26" t="s">
        <v>218</v>
      </c>
      <c r="D264" s="22" t="s">
        <v>187</v>
      </c>
      <c r="E264" s="22"/>
      <c r="F264" s="22"/>
      <c r="G264" s="15" t="s">
        <v>12</v>
      </c>
      <c r="H264" s="15" t="s">
        <v>128</v>
      </c>
      <c r="I264" s="17"/>
      <c r="J264" s="35">
        <v>85.93</v>
      </c>
      <c r="K264" s="15"/>
    </row>
    <row r="265" spans="1:11" s="34" customFormat="1" ht="30" customHeight="1" x14ac:dyDescent="0.25">
      <c r="A265" s="21">
        <v>46010</v>
      </c>
      <c r="B265" s="20" t="s">
        <v>173</v>
      </c>
      <c r="C265" s="23" t="s">
        <v>217</v>
      </c>
      <c r="D265" s="22" t="s">
        <v>187</v>
      </c>
      <c r="E265" s="22"/>
      <c r="F265" s="22"/>
      <c r="G265" s="15" t="s">
        <v>12</v>
      </c>
      <c r="H265" s="15" t="s">
        <v>128</v>
      </c>
      <c r="I265" s="17"/>
      <c r="J265" s="35">
        <v>601.52</v>
      </c>
      <c r="K265" s="15"/>
    </row>
    <row r="266" spans="1:11" s="34" customFormat="1" ht="30" customHeight="1" x14ac:dyDescent="0.25">
      <c r="A266" s="21">
        <v>46010</v>
      </c>
      <c r="B266" s="20" t="s">
        <v>173</v>
      </c>
      <c r="C266" s="23" t="s">
        <v>217</v>
      </c>
      <c r="D266" s="22" t="s">
        <v>187</v>
      </c>
      <c r="E266" s="22"/>
      <c r="F266" s="22"/>
      <c r="G266" s="15" t="s">
        <v>12</v>
      </c>
      <c r="H266" s="15" t="s">
        <v>128</v>
      </c>
      <c r="I266" s="17"/>
      <c r="J266" s="35">
        <v>343.73</v>
      </c>
      <c r="K266" s="15"/>
    </row>
    <row r="267" spans="1:11" s="34" customFormat="1" ht="30" customHeight="1" x14ac:dyDescent="0.25">
      <c r="A267" s="21">
        <v>46010</v>
      </c>
      <c r="B267" s="20" t="s">
        <v>173</v>
      </c>
      <c r="C267" s="23" t="s">
        <v>216</v>
      </c>
      <c r="D267" s="22" t="s">
        <v>187</v>
      </c>
      <c r="E267" s="22"/>
      <c r="F267" s="22"/>
      <c r="G267" s="15" t="s">
        <v>12</v>
      </c>
      <c r="H267" s="15" t="s">
        <v>128</v>
      </c>
      <c r="I267" s="17"/>
      <c r="J267" s="35">
        <v>1117.1199999999999</v>
      </c>
      <c r="K267" s="44"/>
    </row>
    <row r="268" spans="1:11" s="34" customFormat="1" ht="30" customHeight="1" x14ac:dyDescent="0.25">
      <c r="A268" s="21">
        <v>46010</v>
      </c>
      <c r="B268" s="20" t="s">
        <v>173</v>
      </c>
      <c r="C268" s="23" t="s">
        <v>215</v>
      </c>
      <c r="D268" s="22" t="s">
        <v>187</v>
      </c>
      <c r="E268" s="22"/>
      <c r="F268" s="22"/>
      <c r="G268" s="15" t="s">
        <v>12</v>
      </c>
      <c r="H268" s="15" t="s">
        <v>128</v>
      </c>
      <c r="I268" s="17"/>
      <c r="J268" s="35">
        <v>128.9</v>
      </c>
      <c r="K268" s="15"/>
    </row>
    <row r="269" spans="1:11" s="34" customFormat="1" ht="30" customHeight="1" x14ac:dyDescent="0.25">
      <c r="A269" s="21">
        <v>46010</v>
      </c>
      <c r="B269" s="20" t="s">
        <v>173</v>
      </c>
      <c r="C269" s="23" t="s">
        <v>214</v>
      </c>
      <c r="D269" s="22" t="s">
        <v>187</v>
      </c>
      <c r="E269" s="22"/>
      <c r="F269" s="22"/>
      <c r="G269" s="15" t="s">
        <v>12</v>
      </c>
      <c r="H269" s="15" t="s">
        <v>128</v>
      </c>
      <c r="I269" s="17"/>
      <c r="J269" s="35">
        <v>644.49</v>
      </c>
      <c r="K269" s="15"/>
    </row>
    <row r="270" spans="1:11" s="34" customFormat="1" ht="30" customHeight="1" x14ac:dyDescent="0.25">
      <c r="A270" s="21">
        <v>46010</v>
      </c>
      <c r="B270" s="20" t="s">
        <v>173</v>
      </c>
      <c r="C270" s="23" t="s">
        <v>213</v>
      </c>
      <c r="D270" s="22" t="s">
        <v>187</v>
      </c>
      <c r="E270" s="22"/>
      <c r="F270" s="22"/>
      <c r="G270" s="15" t="s">
        <v>12</v>
      </c>
      <c r="H270" s="15" t="s">
        <v>128</v>
      </c>
      <c r="I270" s="17"/>
      <c r="J270" s="35">
        <v>85.93</v>
      </c>
      <c r="K270" s="15"/>
    </row>
    <row r="271" spans="1:11" s="34" customFormat="1" ht="30" customHeight="1" x14ac:dyDescent="0.25">
      <c r="A271" s="21">
        <v>46010</v>
      </c>
      <c r="B271" s="20" t="s">
        <v>173</v>
      </c>
      <c r="C271" s="23" t="s">
        <v>212</v>
      </c>
      <c r="D271" s="22" t="s">
        <v>211</v>
      </c>
      <c r="E271" s="22"/>
      <c r="F271" s="22"/>
      <c r="G271" s="15" t="s">
        <v>12</v>
      </c>
      <c r="H271" s="15" t="s">
        <v>128</v>
      </c>
      <c r="I271" s="17"/>
      <c r="J271" s="35">
        <v>468.91</v>
      </c>
      <c r="K271" s="15"/>
    </row>
    <row r="272" spans="1:11" s="34" customFormat="1" ht="30" customHeight="1" x14ac:dyDescent="0.25">
      <c r="A272" s="21">
        <v>46010</v>
      </c>
      <c r="B272" s="20" t="s">
        <v>173</v>
      </c>
      <c r="C272" s="26" t="s">
        <v>210</v>
      </c>
      <c r="D272" s="22" t="s">
        <v>187</v>
      </c>
      <c r="E272" s="22"/>
      <c r="F272" s="22"/>
      <c r="G272" s="15" t="s">
        <v>12</v>
      </c>
      <c r="H272" s="15" t="s">
        <v>128</v>
      </c>
      <c r="I272" s="17"/>
      <c r="J272" s="35">
        <v>261.89</v>
      </c>
      <c r="K272" s="15"/>
    </row>
    <row r="273" spans="1:11" ht="30" customHeight="1" x14ac:dyDescent="0.25">
      <c r="A273" s="21">
        <v>46010</v>
      </c>
      <c r="B273" s="20" t="s">
        <v>173</v>
      </c>
      <c r="C273" s="26" t="s">
        <v>27</v>
      </c>
      <c r="D273" s="22" t="s">
        <v>187</v>
      </c>
      <c r="E273" s="22"/>
      <c r="F273" s="22"/>
      <c r="G273" s="15" t="s">
        <v>7</v>
      </c>
      <c r="H273" s="20" t="s">
        <v>17</v>
      </c>
      <c r="I273" s="17"/>
      <c r="J273" s="35">
        <v>42.58</v>
      </c>
      <c r="K273" s="15"/>
    </row>
    <row r="274" spans="1:11" s="34" customFormat="1" ht="30" customHeight="1" x14ac:dyDescent="0.25">
      <c r="A274" s="21">
        <v>46010</v>
      </c>
      <c r="B274" s="20" t="s">
        <v>173</v>
      </c>
      <c r="C274" s="23" t="s">
        <v>209</v>
      </c>
      <c r="D274" s="22" t="s">
        <v>187</v>
      </c>
      <c r="E274" s="22"/>
      <c r="F274" s="22"/>
      <c r="G274" s="15" t="s">
        <v>12</v>
      </c>
      <c r="H274" s="15" t="s">
        <v>128</v>
      </c>
      <c r="I274" s="17"/>
      <c r="J274" s="35">
        <v>315.08</v>
      </c>
      <c r="K274" s="15"/>
    </row>
    <row r="275" spans="1:11" s="34" customFormat="1" ht="30" customHeight="1" x14ac:dyDescent="0.25">
      <c r="A275" s="21">
        <v>46010</v>
      </c>
      <c r="B275" s="20" t="s">
        <v>173</v>
      </c>
      <c r="C275" s="23" t="s">
        <v>208</v>
      </c>
      <c r="D275" s="22" t="s">
        <v>187</v>
      </c>
      <c r="E275" s="22"/>
      <c r="F275" s="22"/>
      <c r="G275" s="15" t="s">
        <v>12</v>
      </c>
      <c r="H275" s="15" t="s">
        <v>128</v>
      </c>
      <c r="I275" s="17"/>
      <c r="J275" s="35">
        <v>257.79000000000002</v>
      </c>
      <c r="K275" s="44"/>
    </row>
    <row r="276" spans="1:11" s="34" customFormat="1" ht="30" customHeight="1" x14ac:dyDescent="0.25">
      <c r="A276" s="21">
        <v>46010</v>
      </c>
      <c r="B276" s="20" t="s">
        <v>173</v>
      </c>
      <c r="C276" s="23" t="s">
        <v>207</v>
      </c>
      <c r="D276" s="22" t="s">
        <v>187</v>
      </c>
      <c r="E276" s="22"/>
      <c r="F276" s="22"/>
      <c r="G276" s="15" t="s">
        <v>12</v>
      </c>
      <c r="H276" s="15" t="s">
        <v>128</v>
      </c>
      <c r="I276" s="17"/>
      <c r="J276" s="35">
        <v>386.69</v>
      </c>
      <c r="K276" s="15"/>
    </row>
    <row r="277" spans="1:11" s="34" customFormat="1" ht="30" customHeight="1" x14ac:dyDescent="0.25">
      <c r="A277" s="21">
        <v>46010</v>
      </c>
      <c r="B277" s="20" t="s">
        <v>173</v>
      </c>
      <c r="C277" s="23" t="s">
        <v>207</v>
      </c>
      <c r="D277" s="22" t="s">
        <v>187</v>
      </c>
      <c r="E277" s="22"/>
      <c r="F277" s="22"/>
      <c r="G277" s="15" t="s">
        <v>12</v>
      </c>
      <c r="H277" s="15" t="s">
        <v>128</v>
      </c>
      <c r="I277" s="17"/>
      <c r="J277" s="35">
        <v>343.73</v>
      </c>
      <c r="K277" s="15"/>
    </row>
    <row r="278" spans="1:11" s="34" customFormat="1" ht="30" customHeight="1" x14ac:dyDescent="0.25">
      <c r="A278" s="21">
        <v>46010</v>
      </c>
      <c r="B278" s="20" t="s">
        <v>173</v>
      </c>
      <c r="C278" s="23" t="s">
        <v>206</v>
      </c>
      <c r="D278" s="22" t="s">
        <v>187</v>
      </c>
      <c r="E278" s="22"/>
      <c r="F278" s="22"/>
      <c r="G278" s="15" t="s">
        <v>12</v>
      </c>
      <c r="H278" s="15" t="s">
        <v>128</v>
      </c>
      <c r="I278" s="17"/>
      <c r="J278" s="35">
        <v>1088.47</v>
      </c>
      <c r="K278" s="15"/>
    </row>
    <row r="279" spans="1:11" s="34" customFormat="1" ht="30" customHeight="1" x14ac:dyDescent="0.25">
      <c r="A279" s="21">
        <v>46010</v>
      </c>
      <c r="B279" s="20" t="s">
        <v>173</v>
      </c>
      <c r="C279" s="23" t="s">
        <v>205</v>
      </c>
      <c r="D279" s="22" t="s">
        <v>187</v>
      </c>
      <c r="E279" s="22"/>
      <c r="F279" s="22"/>
      <c r="G279" s="15" t="s">
        <v>12</v>
      </c>
      <c r="H279" s="15" t="s">
        <v>128</v>
      </c>
      <c r="I279" s="17"/>
      <c r="J279" s="35">
        <v>730.42</v>
      </c>
      <c r="K279" s="15"/>
    </row>
    <row r="280" spans="1:11" s="34" customFormat="1" ht="30" customHeight="1" x14ac:dyDescent="0.25">
      <c r="A280" s="21">
        <v>46010</v>
      </c>
      <c r="B280" s="20" t="s">
        <v>173</v>
      </c>
      <c r="C280" s="23" t="s">
        <v>204</v>
      </c>
      <c r="D280" s="22" t="s">
        <v>187</v>
      </c>
      <c r="E280" s="22"/>
      <c r="F280" s="22"/>
      <c r="G280" s="15" t="s">
        <v>12</v>
      </c>
      <c r="H280" s="45" t="s">
        <v>128</v>
      </c>
      <c r="I280" s="17"/>
      <c r="J280" s="35">
        <v>386.69</v>
      </c>
      <c r="K280" s="15"/>
    </row>
    <row r="281" spans="1:11" s="34" customFormat="1" ht="30" customHeight="1" x14ac:dyDescent="0.25">
      <c r="A281" s="21">
        <v>46010</v>
      </c>
      <c r="B281" s="20" t="s">
        <v>173</v>
      </c>
      <c r="C281" s="23" t="s">
        <v>155</v>
      </c>
      <c r="D281" s="22" t="s">
        <v>187</v>
      </c>
      <c r="E281" s="22"/>
      <c r="F281" s="22"/>
      <c r="G281" s="15" t="s">
        <v>12</v>
      </c>
      <c r="H281" s="15" t="s">
        <v>128</v>
      </c>
      <c r="I281" s="17"/>
      <c r="J281" s="35">
        <v>601.52</v>
      </c>
      <c r="K281" s="15"/>
    </row>
    <row r="282" spans="1:11" s="34" customFormat="1" ht="30" customHeight="1" x14ac:dyDescent="0.25">
      <c r="A282" s="21">
        <v>46010</v>
      </c>
      <c r="B282" s="20" t="s">
        <v>173</v>
      </c>
      <c r="C282" s="26" t="s">
        <v>203</v>
      </c>
      <c r="D282" s="22" t="s">
        <v>187</v>
      </c>
      <c r="E282" s="22"/>
      <c r="F282" s="22"/>
      <c r="G282" s="15" t="s">
        <v>12</v>
      </c>
      <c r="H282" s="15" t="s">
        <v>128</v>
      </c>
      <c r="I282" s="17"/>
      <c r="J282" s="35">
        <v>601.52</v>
      </c>
      <c r="K282" s="15"/>
    </row>
    <row r="283" spans="1:11" s="34" customFormat="1" ht="30" customHeight="1" x14ac:dyDescent="0.25">
      <c r="A283" s="21">
        <v>46010</v>
      </c>
      <c r="B283" s="20" t="s">
        <v>173</v>
      </c>
      <c r="C283" s="23" t="s">
        <v>202</v>
      </c>
      <c r="D283" s="22" t="s">
        <v>187</v>
      </c>
      <c r="E283" s="22"/>
      <c r="F283" s="22"/>
      <c r="G283" s="15" t="s">
        <v>12</v>
      </c>
      <c r="H283" s="15" t="s">
        <v>128</v>
      </c>
      <c r="I283" s="17"/>
      <c r="J283" s="35">
        <v>472.63</v>
      </c>
      <c r="K283" s="15"/>
    </row>
    <row r="284" spans="1:11" s="34" customFormat="1" ht="30" customHeight="1" x14ac:dyDescent="0.25">
      <c r="A284" s="21">
        <v>46010</v>
      </c>
      <c r="B284" s="20" t="s">
        <v>173</v>
      </c>
      <c r="C284" s="23" t="s">
        <v>126</v>
      </c>
      <c r="D284" s="22" t="s">
        <v>187</v>
      </c>
      <c r="E284" s="22"/>
      <c r="F284" s="22"/>
      <c r="G284" s="15" t="s">
        <v>55</v>
      </c>
      <c r="H284" s="20" t="s">
        <v>17</v>
      </c>
      <c r="I284" s="17"/>
      <c r="J284" s="35">
        <v>200.96</v>
      </c>
      <c r="K284" s="15"/>
    </row>
    <row r="285" spans="1:11" s="34" customFormat="1" ht="30" customHeight="1" x14ac:dyDescent="0.25">
      <c r="A285" s="21">
        <v>46010</v>
      </c>
      <c r="B285" s="20" t="s">
        <v>173</v>
      </c>
      <c r="C285" s="23" t="s">
        <v>201</v>
      </c>
      <c r="D285" s="22" t="s">
        <v>187</v>
      </c>
      <c r="E285" s="22"/>
      <c r="F285" s="22"/>
      <c r="G285" s="15" t="s">
        <v>12</v>
      </c>
      <c r="H285" s="35" t="s">
        <v>128</v>
      </c>
      <c r="I285" s="17"/>
      <c r="J285" s="35">
        <v>429.66</v>
      </c>
      <c r="K285" s="15"/>
    </row>
    <row r="286" spans="1:11" s="34" customFormat="1" ht="30" customHeight="1" x14ac:dyDescent="0.25">
      <c r="A286" s="21">
        <v>46010</v>
      </c>
      <c r="B286" s="20" t="s">
        <v>173</v>
      </c>
      <c r="C286" s="23" t="s">
        <v>200</v>
      </c>
      <c r="D286" s="22" t="s">
        <v>187</v>
      </c>
      <c r="E286" s="22"/>
      <c r="F286" s="22"/>
      <c r="G286" s="15" t="s">
        <v>12</v>
      </c>
      <c r="H286" s="35" t="s">
        <v>128</v>
      </c>
      <c r="I286" s="17"/>
      <c r="J286" s="35">
        <v>902.29</v>
      </c>
      <c r="K286" s="15"/>
    </row>
    <row r="287" spans="1:11" s="34" customFormat="1" ht="30" customHeight="1" x14ac:dyDescent="0.25">
      <c r="A287" s="21">
        <v>46010</v>
      </c>
      <c r="B287" s="20" t="s">
        <v>173</v>
      </c>
      <c r="C287" s="23" t="s">
        <v>199</v>
      </c>
      <c r="D287" s="22" t="s">
        <v>187</v>
      </c>
      <c r="E287" s="22"/>
      <c r="F287" s="22"/>
      <c r="G287" s="15" t="s">
        <v>12</v>
      </c>
      <c r="H287" s="15" t="s">
        <v>128</v>
      </c>
      <c r="I287" s="17"/>
      <c r="J287" s="35">
        <v>85.93</v>
      </c>
      <c r="K287" s="15"/>
    </row>
    <row r="288" spans="1:11" s="34" customFormat="1" ht="30" customHeight="1" x14ac:dyDescent="0.25">
      <c r="A288" s="21">
        <v>46010</v>
      </c>
      <c r="B288" s="20" t="s">
        <v>173</v>
      </c>
      <c r="C288" s="23" t="s">
        <v>198</v>
      </c>
      <c r="D288" s="22" t="s">
        <v>187</v>
      </c>
      <c r="E288" s="22"/>
      <c r="F288" s="22"/>
      <c r="G288" s="15" t="s">
        <v>12</v>
      </c>
      <c r="H288" s="35" t="s">
        <v>128</v>
      </c>
      <c r="I288" s="17"/>
      <c r="J288" s="35">
        <v>343.73</v>
      </c>
      <c r="K288" s="15"/>
    </row>
    <row r="289" spans="1:11" s="34" customFormat="1" ht="30" customHeight="1" x14ac:dyDescent="0.25">
      <c r="A289" s="21">
        <v>46010</v>
      </c>
      <c r="B289" s="20" t="s">
        <v>173</v>
      </c>
      <c r="C289" s="23" t="s">
        <v>197</v>
      </c>
      <c r="D289" s="22" t="s">
        <v>187</v>
      </c>
      <c r="E289" s="22"/>
      <c r="F289" s="22"/>
      <c r="G289" s="15" t="s">
        <v>12</v>
      </c>
      <c r="H289" s="15" t="s">
        <v>128</v>
      </c>
      <c r="I289" s="17"/>
      <c r="J289" s="35">
        <v>196.42</v>
      </c>
      <c r="K289" s="15"/>
    </row>
    <row r="290" spans="1:11" s="34" customFormat="1" ht="30" customHeight="1" x14ac:dyDescent="0.25">
      <c r="A290" s="21">
        <v>46010</v>
      </c>
      <c r="B290" s="20" t="s">
        <v>173</v>
      </c>
      <c r="C290" s="23" t="s">
        <v>196</v>
      </c>
      <c r="D290" s="22" t="s">
        <v>187</v>
      </c>
      <c r="E290" s="22"/>
      <c r="F290" s="22"/>
      <c r="G290" s="15" t="s">
        <v>12</v>
      </c>
      <c r="H290" s="15" t="s">
        <v>128</v>
      </c>
      <c r="I290" s="17"/>
      <c r="J290" s="35">
        <v>2111.4699999999998</v>
      </c>
      <c r="K290" s="44"/>
    </row>
    <row r="291" spans="1:11" s="34" customFormat="1" ht="30" customHeight="1" x14ac:dyDescent="0.25">
      <c r="A291" s="21">
        <v>46010</v>
      </c>
      <c r="B291" s="20" t="s">
        <v>173</v>
      </c>
      <c r="C291" s="23" t="s">
        <v>195</v>
      </c>
      <c r="D291" s="22" t="s">
        <v>187</v>
      </c>
      <c r="E291" s="22"/>
      <c r="F291" s="22"/>
      <c r="G291" s="15" t="s">
        <v>12</v>
      </c>
      <c r="H291" s="15" t="s">
        <v>128</v>
      </c>
      <c r="I291" s="17"/>
      <c r="J291" s="35">
        <v>3355.44</v>
      </c>
      <c r="K291" s="15"/>
    </row>
    <row r="292" spans="1:11" s="34" customFormat="1" ht="30" customHeight="1" x14ac:dyDescent="0.25">
      <c r="A292" s="21">
        <v>46010</v>
      </c>
      <c r="B292" s="20" t="s">
        <v>173</v>
      </c>
      <c r="C292" s="26" t="s">
        <v>194</v>
      </c>
      <c r="D292" s="22" t="s">
        <v>187</v>
      </c>
      <c r="E292" s="22"/>
      <c r="F292" s="22"/>
      <c r="G292" s="15" t="s">
        <v>18</v>
      </c>
      <c r="H292" s="20" t="s">
        <v>17</v>
      </c>
      <c r="I292" s="35"/>
      <c r="J292" s="35">
        <v>157.01</v>
      </c>
      <c r="K292" s="15"/>
    </row>
    <row r="293" spans="1:11" s="34" customFormat="1" ht="30" customHeight="1" x14ac:dyDescent="0.25">
      <c r="A293" s="21">
        <v>46010</v>
      </c>
      <c r="B293" s="20" t="s">
        <v>173</v>
      </c>
      <c r="C293" s="26" t="s">
        <v>194</v>
      </c>
      <c r="D293" s="22" t="s">
        <v>187</v>
      </c>
      <c r="E293" s="22"/>
      <c r="F293" s="22"/>
      <c r="G293" s="15" t="s">
        <v>18</v>
      </c>
      <c r="H293" s="20" t="s">
        <v>17</v>
      </c>
      <c r="I293" s="35"/>
      <c r="J293" s="35">
        <v>720.9</v>
      </c>
      <c r="K293" s="15"/>
    </row>
    <row r="294" spans="1:11" s="34" customFormat="1" ht="30" customHeight="1" x14ac:dyDescent="0.25">
      <c r="A294" s="21">
        <v>46010</v>
      </c>
      <c r="B294" s="20" t="s">
        <v>173</v>
      </c>
      <c r="C294" s="23" t="s">
        <v>193</v>
      </c>
      <c r="D294" s="22" t="s">
        <v>187</v>
      </c>
      <c r="E294" s="22"/>
      <c r="F294" s="22"/>
      <c r="G294" s="15" t="s">
        <v>18</v>
      </c>
      <c r="H294" s="20" t="s">
        <v>17</v>
      </c>
      <c r="I294" s="35"/>
      <c r="J294" s="35">
        <v>196.51</v>
      </c>
      <c r="K294" s="15"/>
    </row>
    <row r="295" spans="1:11" s="34" customFormat="1" ht="30" customHeight="1" x14ac:dyDescent="0.25">
      <c r="A295" s="21">
        <v>46010</v>
      </c>
      <c r="B295" s="20" t="s">
        <v>173</v>
      </c>
      <c r="C295" s="26" t="s">
        <v>193</v>
      </c>
      <c r="D295" s="22" t="s">
        <v>187</v>
      </c>
      <c r="E295" s="22"/>
      <c r="F295" s="22"/>
      <c r="G295" s="15" t="s">
        <v>18</v>
      </c>
      <c r="H295" s="20" t="s">
        <v>17</v>
      </c>
      <c r="I295" s="35"/>
      <c r="J295" s="35">
        <v>99.98</v>
      </c>
      <c r="K295" s="15"/>
    </row>
    <row r="296" spans="1:11" s="34" customFormat="1" ht="30" customHeight="1" x14ac:dyDescent="0.25">
      <c r="A296" s="21">
        <v>46010</v>
      </c>
      <c r="B296" s="20" t="s">
        <v>173</v>
      </c>
      <c r="C296" s="23" t="s">
        <v>192</v>
      </c>
      <c r="D296" s="22" t="s">
        <v>187</v>
      </c>
      <c r="E296" s="22"/>
      <c r="F296" s="22"/>
      <c r="G296" s="15" t="s">
        <v>12</v>
      </c>
      <c r="H296" s="35" t="s">
        <v>128</v>
      </c>
      <c r="I296" s="17"/>
      <c r="J296" s="35">
        <v>644.49</v>
      </c>
      <c r="K296" s="15"/>
    </row>
    <row r="297" spans="1:11" s="34" customFormat="1" ht="30" customHeight="1" x14ac:dyDescent="0.25">
      <c r="A297" s="21">
        <v>46010</v>
      </c>
      <c r="B297" s="20" t="s">
        <v>173</v>
      </c>
      <c r="C297" s="23" t="s">
        <v>192</v>
      </c>
      <c r="D297" s="22" t="s">
        <v>187</v>
      </c>
      <c r="E297" s="22"/>
      <c r="F297" s="22"/>
      <c r="G297" s="15" t="s">
        <v>12</v>
      </c>
      <c r="H297" s="35" t="s">
        <v>128</v>
      </c>
      <c r="I297" s="17"/>
      <c r="J297" s="35">
        <v>343.73</v>
      </c>
      <c r="K297" s="15"/>
    </row>
    <row r="298" spans="1:11" s="34" customFormat="1" ht="30" customHeight="1" x14ac:dyDescent="0.25">
      <c r="A298" s="21">
        <v>46010</v>
      </c>
      <c r="B298" s="20" t="s">
        <v>173</v>
      </c>
      <c r="C298" s="23" t="s">
        <v>191</v>
      </c>
      <c r="D298" s="22" t="s">
        <v>187</v>
      </c>
      <c r="E298" s="22"/>
      <c r="F298" s="22"/>
      <c r="G298" s="15" t="s">
        <v>12</v>
      </c>
      <c r="H298" s="43" t="s">
        <v>128</v>
      </c>
      <c r="I298" s="17"/>
      <c r="J298" s="35">
        <v>1031.18</v>
      </c>
      <c r="K298" s="15"/>
    </row>
    <row r="299" spans="1:11" s="34" customFormat="1" ht="30" customHeight="1" x14ac:dyDescent="0.25">
      <c r="A299" s="21">
        <v>46010</v>
      </c>
      <c r="B299" s="20" t="s">
        <v>173</v>
      </c>
      <c r="C299" s="23" t="s">
        <v>190</v>
      </c>
      <c r="D299" s="22" t="s">
        <v>187</v>
      </c>
      <c r="E299" s="22"/>
      <c r="F299" s="22"/>
      <c r="G299" s="15" t="s">
        <v>12</v>
      </c>
      <c r="H299" s="15" t="s">
        <v>128</v>
      </c>
      <c r="I299" s="17"/>
      <c r="J299" s="35">
        <v>171.86</v>
      </c>
      <c r="K299" s="15"/>
    </row>
    <row r="300" spans="1:11" s="34" customFormat="1" ht="30" customHeight="1" x14ac:dyDescent="0.25">
      <c r="A300" s="21">
        <v>46010</v>
      </c>
      <c r="B300" s="20" t="s">
        <v>173</v>
      </c>
      <c r="C300" s="23" t="s">
        <v>189</v>
      </c>
      <c r="D300" s="22" t="s">
        <v>187</v>
      </c>
      <c r="E300" s="22"/>
      <c r="F300" s="22"/>
      <c r="G300" s="15" t="s">
        <v>12</v>
      </c>
      <c r="H300" s="15" t="s">
        <v>128</v>
      </c>
      <c r="I300" s="17"/>
      <c r="J300" s="35">
        <v>1612.25</v>
      </c>
      <c r="K300" s="15"/>
    </row>
    <row r="301" spans="1:11" s="34" customFormat="1" ht="30" customHeight="1" x14ac:dyDescent="0.25">
      <c r="A301" s="21">
        <v>46010</v>
      </c>
      <c r="B301" s="20" t="s">
        <v>173</v>
      </c>
      <c r="C301" s="23" t="s">
        <v>115</v>
      </c>
      <c r="D301" s="22" t="s">
        <v>187</v>
      </c>
      <c r="E301" s="22"/>
      <c r="F301" s="22"/>
      <c r="G301" s="15" t="s">
        <v>18</v>
      </c>
      <c r="H301" s="15" t="s">
        <v>17</v>
      </c>
      <c r="I301" s="17"/>
      <c r="J301" s="35">
        <v>170.5</v>
      </c>
      <c r="K301" s="15"/>
    </row>
    <row r="302" spans="1:11" s="34" customFormat="1" ht="30" customHeight="1" x14ac:dyDescent="0.25">
      <c r="A302" s="21">
        <v>46010</v>
      </c>
      <c r="B302" s="20" t="s">
        <v>173</v>
      </c>
      <c r="C302" s="23" t="s">
        <v>188</v>
      </c>
      <c r="D302" s="22" t="s">
        <v>187</v>
      </c>
      <c r="E302" s="22"/>
      <c r="F302" s="22"/>
      <c r="G302" s="15" t="s">
        <v>12</v>
      </c>
      <c r="H302" s="35" t="s">
        <v>128</v>
      </c>
      <c r="I302" s="17"/>
      <c r="J302" s="35">
        <v>171.86</v>
      </c>
      <c r="K302" s="15"/>
    </row>
    <row r="303" spans="1:11" s="34" customFormat="1" ht="30" customHeight="1" x14ac:dyDescent="0.25">
      <c r="A303" s="21">
        <v>46010</v>
      </c>
      <c r="B303" s="20" t="s">
        <v>173</v>
      </c>
      <c r="C303" s="23" t="s">
        <v>188</v>
      </c>
      <c r="D303" s="22" t="s">
        <v>187</v>
      </c>
      <c r="E303" s="22"/>
      <c r="F303" s="22"/>
      <c r="G303" s="15" t="s">
        <v>12</v>
      </c>
      <c r="H303" s="35" t="s">
        <v>128</v>
      </c>
      <c r="I303" s="17"/>
      <c r="J303" s="35">
        <v>472.63</v>
      </c>
      <c r="K303" s="15"/>
    </row>
    <row r="304" spans="1:11" s="34" customFormat="1" ht="30" customHeight="1" x14ac:dyDescent="0.25">
      <c r="A304" s="21">
        <v>46010</v>
      </c>
      <c r="B304" s="20" t="s">
        <v>173</v>
      </c>
      <c r="C304" s="19" t="s">
        <v>182</v>
      </c>
      <c r="D304" s="29" t="s">
        <v>186</v>
      </c>
      <c r="E304" s="28"/>
      <c r="F304" s="27"/>
      <c r="G304" s="15" t="s">
        <v>12</v>
      </c>
      <c r="H304" s="15" t="s">
        <v>11</v>
      </c>
      <c r="I304" s="35"/>
      <c r="J304" s="35">
        <v>438.28</v>
      </c>
      <c r="K304" s="15"/>
    </row>
    <row r="305" spans="1:11" s="34" customFormat="1" ht="30" customHeight="1" x14ac:dyDescent="0.25">
      <c r="A305" s="21">
        <v>46010</v>
      </c>
      <c r="B305" s="20" t="s">
        <v>173</v>
      </c>
      <c r="C305" s="19" t="s">
        <v>182</v>
      </c>
      <c r="D305" s="29" t="s">
        <v>185</v>
      </c>
      <c r="E305" s="28"/>
      <c r="F305" s="27"/>
      <c r="G305" s="15" t="s">
        <v>12</v>
      </c>
      <c r="H305" s="15" t="s">
        <v>11</v>
      </c>
      <c r="I305" s="35"/>
      <c r="J305" s="35">
        <f>6183.61-J306</f>
        <v>2872.2899999999995</v>
      </c>
      <c r="K305" s="15"/>
    </row>
    <row r="306" spans="1:11" s="34" customFormat="1" ht="30" customHeight="1" x14ac:dyDescent="0.25">
      <c r="A306" s="21">
        <v>46010</v>
      </c>
      <c r="B306" s="20" t="s">
        <v>173</v>
      </c>
      <c r="C306" s="19" t="s">
        <v>182</v>
      </c>
      <c r="D306" s="29" t="s">
        <v>184</v>
      </c>
      <c r="E306" s="28"/>
      <c r="F306" s="27"/>
      <c r="G306" s="15" t="s">
        <v>12</v>
      </c>
      <c r="H306" s="15" t="s">
        <v>11</v>
      </c>
      <c r="I306" s="35"/>
      <c r="J306" s="35">
        <f>363.15+1033.25+1914.92</f>
        <v>3311.32</v>
      </c>
      <c r="K306" s="15"/>
    </row>
    <row r="307" spans="1:11" ht="30" customHeight="1" x14ac:dyDescent="0.25">
      <c r="A307" s="21">
        <v>46010</v>
      </c>
      <c r="B307" s="20" t="s">
        <v>173</v>
      </c>
      <c r="C307" s="19" t="s">
        <v>182</v>
      </c>
      <c r="D307" s="29" t="s">
        <v>183</v>
      </c>
      <c r="E307" s="28"/>
      <c r="F307" s="27"/>
      <c r="G307" s="15" t="s">
        <v>12</v>
      </c>
      <c r="H307" s="15" t="s">
        <v>11</v>
      </c>
      <c r="I307" s="35"/>
      <c r="J307" s="35">
        <f>56939.68-J308</f>
        <v>45876.28</v>
      </c>
      <c r="K307" s="15"/>
    </row>
    <row r="308" spans="1:11" ht="30" customHeight="1" x14ac:dyDescent="0.25">
      <c r="A308" s="21">
        <v>46010</v>
      </c>
      <c r="B308" s="20" t="s">
        <v>173</v>
      </c>
      <c r="C308" s="19" t="s">
        <v>182</v>
      </c>
      <c r="D308" s="29" t="s">
        <v>181</v>
      </c>
      <c r="E308" s="28"/>
      <c r="F308" s="27"/>
      <c r="G308" s="38" t="s">
        <v>12</v>
      </c>
      <c r="H308" s="15" t="s">
        <v>11</v>
      </c>
      <c r="I308" s="35"/>
      <c r="J308" s="35">
        <f>794.15+388.38+4100.54+4636.74+1143.59</f>
        <v>11063.4</v>
      </c>
      <c r="K308" s="15"/>
    </row>
    <row r="309" spans="1:11" ht="30" customHeight="1" x14ac:dyDescent="0.25">
      <c r="A309" s="21">
        <v>46010</v>
      </c>
      <c r="B309" s="20" t="s">
        <v>173</v>
      </c>
      <c r="C309" s="19" t="s">
        <v>177</v>
      </c>
      <c r="D309" s="29" t="s">
        <v>180</v>
      </c>
      <c r="E309" s="28"/>
      <c r="F309" s="27"/>
      <c r="G309" s="15" t="s">
        <v>12</v>
      </c>
      <c r="H309" s="15" t="s">
        <v>11</v>
      </c>
      <c r="I309" s="35"/>
      <c r="J309" s="35">
        <f>106495.33-J310</f>
        <v>97590.87</v>
      </c>
      <c r="K309" s="15"/>
    </row>
    <row r="310" spans="1:11" ht="30" customHeight="1" x14ac:dyDescent="0.25">
      <c r="A310" s="21">
        <v>46010</v>
      </c>
      <c r="B310" s="20" t="s">
        <v>173</v>
      </c>
      <c r="C310" s="19" t="s">
        <v>177</v>
      </c>
      <c r="D310" s="29" t="s">
        <v>179</v>
      </c>
      <c r="E310" s="28"/>
      <c r="F310" s="27"/>
      <c r="G310" s="15" t="s">
        <v>12</v>
      </c>
      <c r="H310" s="15" t="s">
        <v>11</v>
      </c>
      <c r="I310" s="35"/>
      <c r="J310" s="35">
        <f>857.57+620.11+3264+3211.16+951.62</f>
        <v>8904.4600000000009</v>
      </c>
      <c r="K310" s="15"/>
    </row>
    <row r="311" spans="1:11" ht="30" customHeight="1" x14ac:dyDescent="0.25">
      <c r="A311" s="21">
        <v>46010</v>
      </c>
      <c r="B311" s="20" t="s">
        <v>173</v>
      </c>
      <c r="C311" s="19" t="s">
        <v>177</v>
      </c>
      <c r="D311" s="29" t="s">
        <v>178</v>
      </c>
      <c r="E311" s="28"/>
      <c r="F311" s="27"/>
      <c r="G311" s="15" t="s">
        <v>12</v>
      </c>
      <c r="H311" s="15" t="s">
        <v>11</v>
      </c>
      <c r="I311" s="35"/>
      <c r="J311" s="35">
        <f>94177.48-J312</f>
        <v>85343.06</v>
      </c>
      <c r="K311" s="15"/>
    </row>
    <row r="312" spans="1:11" ht="30" customHeight="1" x14ac:dyDescent="0.25">
      <c r="A312" s="21">
        <v>46010</v>
      </c>
      <c r="B312" s="20" t="s">
        <v>173</v>
      </c>
      <c r="C312" s="19" t="s">
        <v>177</v>
      </c>
      <c r="D312" s="29" t="s">
        <v>176</v>
      </c>
      <c r="E312" s="28"/>
      <c r="F312" s="27"/>
      <c r="G312" s="15" t="s">
        <v>12</v>
      </c>
      <c r="H312" s="15" t="s">
        <v>11</v>
      </c>
      <c r="I312" s="35"/>
      <c r="J312" s="35">
        <f>1066.02+546.43+3059.19+3211.16+951.62</f>
        <v>8834.42</v>
      </c>
      <c r="K312" s="15"/>
    </row>
    <row r="313" spans="1:11" ht="30" customHeight="1" x14ac:dyDescent="0.25">
      <c r="A313" s="21">
        <v>46010</v>
      </c>
      <c r="B313" s="20" t="s">
        <v>173</v>
      </c>
      <c r="C313" s="19" t="s">
        <v>172</v>
      </c>
      <c r="D313" s="29" t="s">
        <v>175</v>
      </c>
      <c r="E313" s="28"/>
      <c r="F313" s="27"/>
      <c r="G313" s="15" t="s">
        <v>12</v>
      </c>
      <c r="H313" s="15" t="s">
        <v>11</v>
      </c>
      <c r="I313" s="35"/>
      <c r="J313" s="35">
        <f>57747.77</f>
        <v>57747.77</v>
      </c>
      <c r="K313" s="15"/>
    </row>
    <row r="314" spans="1:11" ht="30" customHeight="1" x14ac:dyDescent="0.25">
      <c r="A314" s="21">
        <v>46010</v>
      </c>
      <c r="B314" s="20" t="s">
        <v>173</v>
      </c>
      <c r="C314" s="19" t="s">
        <v>172</v>
      </c>
      <c r="D314" s="29" t="s">
        <v>174</v>
      </c>
      <c r="E314" s="28"/>
      <c r="F314" s="27"/>
      <c r="G314" s="15" t="s">
        <v>12</v>
      </c>
      <c r="H314" s="15" t="s">
        <v>11</v>
      </c>
      <c r="I314" s="35"/>
      <c r="J314" s="35">
        <f>96434.49-J315</f>
        <v>88664.19</v>
      </c>
      <c r="K314" s="15"/>
    </row>
    <row r="315" spans="1:11" ht="30" customHeight="1" x14ac:dyDescent="0.25">
      <c r="A315" s="21">
        <v>46010</v>
      </c>
      <c r="B315" s="20" t="s">
        <v>173</v>
      </c>
      <c r="C315" s="19" t="s">
        <v>172</v>
      </c>
      <c r="D315" s="29" t="s">
        <v>171</v>
      </c>
      <c r="E315" s="28"/>
      <c r="F315" s="27"/>
      <c r="G315" s="15" t="s">
        <v>12</v>
      </c>
      <c r="H315" s="15" t="s">
        <v>11</v>
      </c>
      <c r="I315" s="35"/>
      <c r="J315" s="16">
        <f>908.68+463.16+2741.2+2984.1+673.16</f>
        <v>7770.2999999999993</v>
      </c>
      <c r="K315" s="15"/>
    </row>
    <row r="316" spans="1:11" ht="30" customHeight="1" x14ac:dyDescent="0.25">
      <c r="A316" s="21">
        <v>46010</v>
      </c>
      <c r="B316" s="20" t="s">
        <v>173</v>
      </c>
      <c r="C316" s="19" t="s">
        <v>172</v>
      </c>
      <c r="D316" s="29" t="s">
        <v>174</v>
      </c>
      <c r="E316" s="28"/>
      <c r="F316" s="27"/>
      <c r="G316" s="15" t="s">
        <v>12</v>
      </c>
      <c r="H316" s="15" t="s">
        <v>11</v>
      </c>
      <c r="I316" s="35"/>
      <c r="J316" s="16">
        <f>38940.96-J317</f>
        <v>35220.36</v>
      </c>
      <c r="K316" s="15"/>
    </row>
    <row r="317" spans="1:11" ht="30" customHeight="1" x14ac:dyDescent="0.25">
      <c r="A317" s="21">
        <v>46010</v>
      </c>
      <c r="B317" s="20" t="s">
        <v>173</v>
      </c>
      <c r="C317" s="19" t="s">
        <v>172</v>
      </c>
      <c r="D317" s="29" t="s">
        <v>171</v>
      </c>
      <c r="E317" s="28"/>
      <c r="F317" s="27"/>
      <c r="G317" s="15" t="s">
        <v>12</v>
      </c>
      <c r="H317" s="15" t="s">
        <v>11</v>
      </c>
      <c r="I317" s="35"/>
      <c r="J317" s="16">
        <f>411.56+210.52+1324.43+1437.51+336.58</f>
        <v>3720.6000000000004</v>
      </c>
      <c r="K317" s="15"/>
    </row>
    <row r="318" spans="1:11" ht="30" customHeight="1" x14ac:dyDescent="0.25">
      <c r="A318" s="21">
        <v>46010</v>
      </c>
      <c r="B318" s="20" t="s">
        <v>170</v>
      </c>
      <c r="C318" s="26" t="s">
        <v>64</v>
      </c>
      <c r="D318" s="31" t="s">
        <v>63</v>
      </c>
      <c r="E318" s="31"/>
      <c r="F318" s="31"/>
      <c r="G318" s="15" t="s">
        <v>7</v>
      </c>
      <c r="H318" s="15" t="s">
        <v>17</v>
      </c>
      <c r="I318" s="35"/>
      <c r="J318" s="16">
        <v>103.03</v>
      </c>
      <c r="K318" s="15"/>
    </row>
    <row r="319" spans="1:11" ht="30" customHeight="1" x14ac:dyDescent="0.25">
      <c r="A319" s="21">
        <v>46010</v>
      </c>
      <c r="B319" s="20" t="s">
        <v>169</v>
      </c>
      <c r="C319" s="26" t="s">
        <v>117</v>
      </c>
      <c r="D319" s="31" t="s">
        <v>103</v>
      </c>
      <c r="E319" s="31"/>
      <c r="F319" s="31"/>
      <c r="G319" s="15" t="s">
        <v>23</v>
      </c>
      <c r="H319" s="15" t="s">
        <v>71</v>
      </c>
      <c r="I319" s="35"/>
      <c r="J319" s="16">
        <v>395.2</v>
      </c>
      <c r="K319" s="15"/>
    </row>
    <row r="320" spans="1:11" ht="30" customHeight="1" x14ac:dyDescent="0.25">
      <c r="A320" s="21">
        <v>46013</v>
      </c>
      <c r="B320" s="20" t="s">
        <v>168</v>
      </c>
      <c r="C320" s="26" t="s">
        <v>167</v>
      </c>
      <c r="D320" s="22" t="s">
        <v>166</v>
      </c>
      <c r="E320" s="22"/>
      <c r="F320" s="22"/>
      <c r="G320" s="15" t="s">
        <v>7</v>
      </c>
      <c r="H320" s="20" t="s">
        <v>17</v>
      </c>
      <c r="I320" s="17"/>
      <c r="J320" s="35">
        <v>1739.39</v>
      </c>
      <c r="K320" s="15"/>
    </row>
    <row r="321" spans="1:11" s="34" customFormat="1" ht="30" customHeight="1" x14ac:dyDescent="0.25">
      <c r="A321" s="21">
        <v>46013</v>
      </c>
      <c r="B321" s="20" t="s">
        <v>165</v>
      </c>
      <c r="C321" s="23" t="s">
        <v>164</v>
      </c>
      <c r="D321" s="22" t="s">
        <v>163</v>
      </c>
      <c r="E321" s="22"/>
      <c r="F321" s="22"/>
      <c r="G321" s="15" t="s">
        <v>18</v>
      </c>
      <c r="H321" s="15" t="s">
        <v>17</v>
      </c>
      <c r="I321" s="35"/>
      <c r="J321" s="42">
        <v>1716.3</v>
      </c>
      <c r="K321" s="15"/>
    </row>
    <row r="322" spans="1:11" ht="30" customHeight="1" x14ac:dyDescent="0.25">
      <c r="A322" s="21">
        <v>46013</v>
      </c>
      <c r="B322" s="20" t="s">
        <v>162</v>
      </c>
      <c r="C322" s="23" t="s">
        <v>104</v>
      </c>
      <c r="D322" s="22" t="s">
        <v>103</v>
      </c>
      <c r="E322" s="22"/>
      <c r="F322" s="22"/>
      <c r="G322" s="15" t="s">
        <v>23</v>
      </c>
      <c r="H322" s="20" t="s">
        <v>71</v>
      </c>
      <c r="I322" s="35"/>
      <c r="J322" s="35">
        <v>472.5</v>
      </c>
      <c r="K322" s="15"/>
    </row>
    <row r="323" spans="1:11" ht="30" customHeight="1" x14ac:dyDescent="0.25">
      <c r="A323" s="21">
        <v>46013</v>
      </c>
      <c r="B323" s="20" t="s">
        <v>161</v>
      </c>
      <c r="C323" s="23" t="s">
        <v>160</v>
      </c>
      <c r="D323" s="22" t="s">
        <v>159</v>
      </c>
      <c r="E323" s="22"/>
      <c r="F323" s="22"/>
      <c r="G323" s="15" t="s">
        <v>55</v>
      </c>
      <c r="H323" s="15" t="s">
        <v>17</v>
      </c>
      <c r="I323" s="35"/>
      <c r="J323" s="35">
        <v>600</v>
      </c>
      <c r="K323" s="15"/>
    </row>
    <row r="324" spans="1:11" s="34" customFormat="1" ht="30" customHeight="1" x14ac:dyDescent="0.25">
      <c r="A324" s="21">
        <v>46013</v>
      </c>
      <c r="B324" s="20" t="s">
        <v>158</v>
      </c>
      <c r="C324" s="26" t="s">
        <v>157</v>
      </c>
      <c r="D324" s="22" t="s">
        <v>19</v>
      </c>
      <c r="E324" s="22"/>
      <c r="F324" s="22"/>
      <c r="G324" s="38" t="s">
        <v>18</v>
      </c>
      <c r="H324" s="15" t="s">
        <v>17</v>
      </c>
      <c r="I324" s="35"/>
      <c r="J324" s="35">
        <v>795</v>
      </c>
      <c r="K324" s="15"/>
    </row>
    <row r="325" spans="1:11" ht="30" customHeight="1" x14ac:dyDescent="0.25">
      <c r="A325" s="21">
        <v>46013</v>
      </c>
      <c r="B325" s="20" t="s">
        <v>156</v>
      </c>
      <c r="C325" s="23" t="s">
        <v>155</v>
      </c>
      <c r="D325" s="22" t="s">
        <v>85</v>
      </c>
      <c r="E325" s="22"/>
      <c r="F325" s="22"/>
      <c r="G325" s="15" t="s">
        <v>12</v>
      </c>
      <c r="H325" s="15" t="s">
        <v>128</v>
      </c>
      <c r="I325" s="35"/>
      <c r="J325" s="35">
        <v>7370.98</v>
      </c>
      <c r="K325" s="15"/>
    </row>
    <row r="326" spans="1:11" ht="30" customHeight="1" x14ac:dyDescent="0.25">
      <c r="A326" s="21">
        <v>46013</v>
      </c>
      <c r="B326" s="20" t="s">
        <v>154</v>
      </c>
      <c r="C326" s="26" t="s">
        <v>153</v>
      </c>
      <c r="D326" s="22" t="s">
        <v>152</v>
      </c>
      <c r="E326" s="22"/>
      <c r="F326" s="22"/>
      <c r="G326" s="15" t="s">
        <v>82</v>
      </c>
      <c r="H326" s="15" t="s">
        <v>17</v>
      </c>
      <c r="I326" s="35"/>
      <c r="J326" s="35">
        <v>1379.5</v>
      </c>
      <c r="K326" s="15"/>
    </row>
    <row r="327" spans="1:11" ht="30" customHeight="1" x14ac:dyDescent="0.25">
      <c r="A327" s="21">
        <v>46013</v>
      </c>
      <c r="B327" s="20" t="s">
        <v>151</v>
      </c>
      <c r="C327" s="26" t="s">
        <v>117</v>
      </c>
      <c r="D327" s="31" t="s">
        <v>103</v>
      </c>
      <c r="E327" s="31"/>
      <c r="F327" s="31"/>
      <c r="G327" s="15" t="s">
        <v>23</v>
      </c>
      <c r="H327" s="15" t="s">
        <v>71</v>
      </c>
      <c r="I327" s="35"/>
      <c r="J327" s="35">
        <v>395.2</v>
      </c>
      <c r="K327" s="15"/>
    </row>
    <row r="328" spans="1:11" ht="30" customHeight="1" x14ac:dyDescent="0.25">
      <c r="A328" s="21">
        <v>46013</v>
      </c>
      <c r="B328" s="20" t="s">
        <v>150</v>
      </c>
      <c r="C328" s="26" t="s">
        <v>117</v>
      </c>
      <c r="D328" s="31" t="s">
        <v>103</v>
      </c>
      <c r="E328" s="31"/>
      <c r="F328" s="31"/>
      <c r="G328" s="15" t="s">
        <v>23</v>
      </c>
      <c r="H328" s="15" t="s">
        <v>71</v>
      </c>
      <c r="I328" s="35"/>
      <c r="J328" s="35">
        <v>472.5</v>
      </c>
      <c r="K328" s="15"/>
    </row>
    <row r="329" spans="1:11" ht="30" customHeight="1" x14ac:dyDescent="0.25">
      <c r="A329" s="21">
        <v>46013</v>
      </c>
      <c r="B329" s="17" t="s">
        <v>149</v>
      </c>
      <c r="C329" s="26" t="s">
        <v>148</v>
      </c>
      <c r="D329" s="41" t="s">
        <v>147</v>
      </c>
      <c r="E329" s="41"/>
      <c r="F329" s="41"/>
      <c r="G329" s="35" t="s">
        <v>18</v>
      </c>
      <c r="H329" s="35" t="s">
        <v>17</v>
      </c>
      <c r="I329" s="35"/>
      <c r="J329" s="35">
        <v>6500</v>
      </c>
      <c r="K329" s="35"/>
    </row>
    <row r="330" spans="1:11" s="34" customFormat="1" ht="30" customHeight="1" x14ac:dyDescent="0.25">
      <c r="A330" s="21">
        <v>46013</v>
      </c>
      <c r="B330" s="20" t="s">
        <v>146</v>
      </c>
      <c r="C330" s="26" t="s">
        <v>145</v>
      </c>
      <c r="D330" s="31" t="s">
        <v>42</v>
      </c>
      <c r="E330" s="31"/>
      <c r="F330" s="31"/>
      <c r="G330" s="15" t="s">
        <v>7</v>
      </c>
      <c r="H330" s="15" t="s">
        <v>41</v>
      </c>
      <c r="I330" s="35"/>
      <c r="J330" s="35">
        <v>3354.21</v>
      </c>
      <c r="K330" s="15"/>
    </row>
    <row r="331" spans="1:11" ht="30" customHeight="1" x14ac:dyDescent="0.45">
      <c r="A331" s="21">
        <v>46013</v>
      </c>
      <c r="B331" s="20" t="s">
        <v>144</v>
      </c>
      <c r="C331" s="26" t="s">
        <v>143</v>
      </c>
      <c r="D331" s="22" t="s">
        <v>142</v>
      </c>
      <c r="E331" s="22"/>
      <c r="F331" s="22"/>
      <c r="G331" s="30" t="s">
        <v>45</v>
      </c>
      <c r="H331" s="15" t="s">
        <v>44</v>
      </c>
      <c r="I331" s="35"/>
      <c r="J331" s="35">
        <v>230.88</v>
      </c>
      <c r="K331" s="15"/>
    </row>
    <row r="332" spans="1:11" ht="30" customHeight="1" x14ac:dyDescent="0.25">
      <c r="A332" s="21">
        <v>46013</v>
      </c>
      <c r="B332" s="20" t="s">
        <v>141</v>
      </c>
      <c r="C332" s="26" t="s">
        <v>61</v>
      </c>
      <c r="D332" s="22" t="s">
        <v>60</v>
      </c>
      <c r="E332" s="22"/>
      <c r="F332" s="22"/>
      <c r="G332" s="15" t="s">
        <v>12</v>
      </c>
      <c r="H332" s="20" t="s">
        <v>11</v>
      </c>
      <c r="I332" s="35"/>
      <c r="J332" s="35">
        <v>2275</v>
      </c>
      <c r="K332" s="15"/>
    </row>
    <row r="333" spans="1:11" s="34" customFormat="1" ht="30" customHeight="1" x14ac:dyDescent="0.25">
      <c r="A333" s="21">
        <v>46013</v>
      </c>
      <c r="B333" s="20" t="s">
        <v>140</v>
      </c>
      <c r="C333" s="26" t="s">
        <v>139</v>
      </c>
      <c r="D333" s="22" t="s">
        <v>60</v>
      </c>
      <c r="E333" s="22"/>
      <c r="F333" s="22"/>
      <c r="G333" s="38" t="s">
        <v>12</v>
      </c>
      <c r="H333" s="20" t="s">
        <v>11</v>
      </c>
      <c r="I333" s="35"/>
      <c r="J333" s="35">
        <v>1133.5999999999999</v>
      </c>
      <c r="K333" s="15"/>
    </row>
    <row r="334" spans="1:11" ht="30" customHeight="1" x14ac:dyDescent="0.25">
      <c r="A334" s="21">
        <v>46013</v>
      </c>
      <c r="B334" s="20" t="s">
        <v>138</v>
      </c>
      <c r="C334" s="26" t="s">
        <v>137</v>
      </c>
      <c r="D334" s="22" t="s">
        <v>60</v>
      </c>
      <c r="E334" s="22"/>
      <c r="F334" s="22"/>
      <c r="G334" s="38" t="s">
        <v>12</v>
      </c>
      <c r="H334" s="15" t="s">
        <v>11</v>
      </c>
      <c r="I334" s="35"/>
      <c r="J334" s="35">
        <v>731.4</v>
      </c>
      <c r="K334" s="15"/>
    </row>
    <row r="335" spans="1:11" ht="30" customHeight="1" x14ac:dyDescent="0.25">
      <c r="A335" s="21">
        <v>46013</v>
      </c>
      <c r="B335" s="20" t="s">
        <v>135</v>
      </c>
      <c r="C335" s="23" t="s">
        <v>134</v>
      </c>
      <c r="D335" s="29" t="s">
        <v>136</v>
      </c>
      <c r="E335" s="28"/>
      <c r="F335" s="27"/>
      <c r="G335" s="38" t="s">
        <v>12</v>
      </c>
      <c r="H335" s="15" t="s">
        <v>11</v>
      </c>
      <c r="I335" s="35"/>
      <c r="J335" s="16">
        <f>280795-J336</f>
        <v>276595</v>
      </c>
      <c r="K335" s="15"/>
    </row>
    <row r="336" spans="1:11" ht="30" customHeight="1" x14ac:dyDescent="0.25">
      <c r="A336" s="21">
        <v>46013</v>
      </c>
      <c r="B336" s="20" t="s">
        <v>135</v>
      </c>
      <c r="C336" s="19" t="s">
        <v>134</v>
      </c>
      <c r="D336" s="29" t="s">
        <v>133</v>
      </c>
      <c r="E336" s="40"/>
      <c r="F336" s="39"/>
      <c r="G336" s="15" t="s">
        <v>12</v>
      </c>
      <c r="H336" s="15" t="s">
        <v>11</v>
      </c>
      <c r="I336" s="35"/>
      <c r="J336" s="35">
        <f>320+100+160+50+640+200+1920+600+160+50</f>
        <v>4200</v>
      </c>
      <c r="K336" s="15"/>
    </row>
    <row r="337" spans="1:11" ht="30" customHeight="1" x14ac:dyDescent="0.25">
      <c r="A337" s="21">
        <v>46014</v>
      </c>
      <c r="B337" s="20" t="s">
        <v>132</v>
      </c>
      <c r="C337" s="19" t="s">
        <v>49</v>
      </c>
      <c r="D337" s="22" t="s">
        <v>19</v>
      </c>
      <c r="E337" s="22"/>
      <c r="F337" s="22"/>
      <c r="G337" s="15" t="s">
        <v>18</v>
      </c>
      <c r="H337" s="15" t="s">
        <v>17</v>
      </c>
      <c r="I337" s="35"/>
      <c r="J337" s="35">
        <v>876</v>
      </c>
      <c r="K337" s="15"/>
    </row>
    <row r="338" spans="1:11" ht="30" customHeight="1" x14ac:dyDescent="0.25">
      <c r="A338" s="21">
        <v>46014</v>
      </c>
      <c r="B338" s="20" t="s">
        <v>131</v>
      </c>
      <c r="C338" s="26" t="s">
        <v>129</v>
      </c>
      <c r="D338" s="22" t="s">
        <v>85</v>
      </c>
      <c r="E338" s="22"/>
      <c r="F338" s="22"/>
      <c r="G338" s="38" t="s">
        <v>12</v>
      </c>
      <c r="H338" s="15" t="s">
        <v>128</v>
      </c>
      <c r="I338" s="35"/>
      <c r="J338" s="35">
        <v>3696</v>
      </c>
      <c r="K338" s="15"/>
    </row>
    <row r="339" spans="1:11" ht="30" customHeight="1" x14ac:dyDescent="0.25">
      <c r="A339" s="21">
        <v>46014</v>
      </c>
      <c r="B339" s="20" t="s">
        <v>130</v>
      </c>
      <c r="C339" s="26" t="s">
        <v>129</v>
      </c>
      <c r="D339" s="22" t="s">
        <v>85</v>
      </c>
      <c r="E339" s="22"/>
      <c r="F339" s="22"/>
      <c r="G339" s="38" t="s">
        <v>12</v>
      </c>
      <c r="H339" s="15" t="s">
        <v>128</v>
      </c>
      <c r="I339" s="35"/>
      <c r="J339" s="16">
        <v>2772</v>
      </c>
      <c r="K339" s="15"/>
    </row>
    <row r="340" spans="1:11" ht="30" customHeight="1" x14ac:dyDescent="0.25">
      <c r="A340" s="21">
        <v>46014</v>
      </c>
      <c r="B340" s="20" t="s">
        <v>127</v>
      </c>
      <c r="C340" s="23" t="s">
        <v>126</v>
      </c>
      <c r="D340" s="22" t="s">
        <v>125</v>
      </c>
      <c r="E340" s="22"/>
      <c r="F340" s="22"/>
      <c r="G340" s="15" t="s">
        <v>55</v>
      </c>
      <c r="H340" s="15" t="s">
        <v>17</v>
      </c>
      <c r="I340" s="35"/>
      <c r="J340" s="16">
        <v>4055.8</v>
      </c>
      <c r="K340" s="15"/>
    </row>
    <row r="341" spans="1:11" ht="30" customHeight="1" x14ac:dyDescent="0.25">
      <c r="A341" s="21">
        <v>46014</v>
      </c>
      <c r="B341" s="20" t="s">
        <v>124</v>
      </c>
      <c r="C341" s="19" t="s">
        <v>123</v>
      </c>
      <c r="D341" s="22" t="s">
        <v>19</v>
      </c>
      <c r="E341" s="22"/>
      <c r="F341" s="22"/>
      <c r="G341" s="15" t="s">
        <v>18</v>
      </c>
      <c r="H341" s="20" t="s">
        <v>17</v>
      </c>
      <c r="I341" s="35"/>
      <c r="J341" s="16">
        <v>1670</v>
      </c>
      <c r="K341" s="15"/>
    </row>
    <row r="342" spans="1:11" ht="30" customHeight="1" x14ac:dyDescent="0.25">
      <c r="A342" s="21">
        <v>46014</v>
      </c>
      <c r="B342" s="20" t="s">
        <v>122</v>
      </c>
      <c r="C342" s="23" t="s">
        <v>95</v>
      </c>
      <c r="D342" s="22" t="s">
        <v>121</v>
      </c>
      <c r="E342" s="22"/>
      <c r="F342" s="22"/>
      <c r="G342" s="15" t="s">
        <v>30</v>
      </c>
      <c r="H342" s="15" t="s">
        <v>29</v>
      </c>
      <c r="I342" s="35"/>
      <c r="J342" s="16">
        <v>40</v>
      </c>
      <c r="K342" s="15"/>
    </row>
    <row r="343" spans="1:11" ht="30" customHeight="1" x14ac:dyDescent="0.25">
      <c r="A343" s="21">
        <v>46014</v>
      </c>
      <c r="B343" s="20" t="s">
        <v>120</v>
      </c>
      <c r="C343" s="19" t="s">
        <v>117</v>
      </c>
      <c r="D343" s="22" t="s">
        <v>103</v>
      </c>
      <c r="E343" s="22"/>
      <c r="F343" s="22"/>
      <c r="G343" s="15" t="s">
        <v>23</v>
      </c>
      <c r="H343" s="15" t="s">
        <v>71</v>
      </c>
      <c r="I343" s="35"/>
      <c r="J343" s="16">
        <v>183.81</v>
      </c>
      <c r="K343" s="15"/>
    </row>
    <row r="344" spans="1:11" ht="30" customHeight="1" x14ac:dyDescent="0.25">
      <c r="A344" s="21">
        <v>46014</v>
      </c>
      <c r="B344" s="20" t="s">
        <v>119</v>
      </c>
      <c r="C344" s="19" t="s">
        <v>117</v>
      </c>
      <c r="D344" s="22" t="s">
        <v>103</v>
      </c>
      <c r="E344" s="22"/>
      <c r="F344" s="22"/>
      <c r="G344" s="15" t="s">
        <v>23</v>
      </c>
      <c r="H344" s="15" t="s">
        <v>71</v>
      </c>
      <c r="I344" s="35"/>
      <c r="J344" s="16">
        <v>958.79</v>
      </c>
      <c r="K344" s="15"/>
    </row>
    <row r="345" spans="1:11" ht="30" customHeight="1" x14ac:dyDescent="0.25">
      <c r="A345" s="21">
        <v>46014</v>
      </c>
      <c r="B345" s="20" t="s">
        <v>118</v>
      </c>
      <c r="C345" s="19" t="s">
        <v>117</v>
      </c>
      <c r="D345" s="22" t="s">
        <v>103</v>
      </c>
      <c r="E345" s="22"/>
      <c r="F345" s="22"/>
      <c r="G345" s="15" t="s">
        <v>23</v>
      </c>
      <c r="H345" s="15" t="s">
        <v>71</v>
      </c>
      <c r="I345" s="35"/>
      <c r="J345" s="35">
        <v>346</v>
      </c>
      <c r="K345" s="15"/>
    </row>
    <row r="346" spans="1:11" ht="30" customHeight="1" x14ac:dyDescent="0.25">
      <c r="A346" s="21">
        <v>46014</v>
      </c>
      <c r="B346" s="20" t="s">
        <v>116</v>
      </c>
      <c r="C346" s="26" t="s">
        <v>115</v>
      </c>
      <c r="D346" s="22" t="s">
        <v>114</v>
      </c>
      <c r="E346" s="22"/>
      <c r="F346" s="22"/>
      <c r="G346" s="38" t="s">
        <v>23</v>
      </c>
      <c r="H346" s="15" t="s">
        <v>71</v>
      </c>
      <c r="I346" s="15" t="s">
        <v>113</v>
      </c>
      <c r="J346" s="35">
        <v>951.26</v>
      </c>
      <c r="K346" s="15"/>
    </row>
    <row r="347" spans="1:11" ht="30" customHeight="1" x14ac:dyDescent="0.25">
      <c r="A347" s="21">
        <v>46015</v>
      </c>
      <c r="B347" s="20" t="s">
        <v>112</v>
      </c>
      <c r="C347" s="19" t="s">
        <v>9</v>
      </c>
      <c r="D347" s="18" t="s">
        <v>8</v>
      </c>
      <c r="E347" s="18"/>
      <c r="F347" s="18"/>
      <c r="G347" s="15" t="s">
        <v>7</v>
      </c>
      <c r="H347" s="15" t="s">
        <v>6</v>
      </c>
      <c r="I347" s="35"/>
      <c r="J347" s="35">
        <v>90</v>
      </c>
      <c r="K347" s="15"/>
    </row>
    <row r="348" spans="1:11" ht="30" customHeight="1" x14ac:dyDescent="0.25">
      <c r="A348" s="21">
        <v>46020</v>
      </c>
      <c r="B348" s="20" t="s">
        <v>112</v>
      </c>
      <c r="C348" s="37" t="s">
        <v>111</v>
      </c>
      <c r="D348" s="22" t="s">
        <v>110</v>
      </c>
      <c r="E348" s="22"/>
      <c r="F348" s="22"/>
      <c r="G348" s="15" t="s">
        <v>110</v>
      </c>
      <c r="H348" s="15" t="s">
        <v>110</v>
      </c>
      <c r="I348" s="35"/>
      <c r="J348" s="35"/>
      <c r="K348" s="15">
        <v>4200764.78</v>
      </c>
    </row>
    <row r="349" spans="1:11" ht="30" customHeight="1" x14ac:dyDescent="0.45">
      <c r="A349" s="21">
        <v>46020</v>
      </c>
      <c r="B349" s="20" t="s">
        <v>109</v>
      </c>
      <c r="C349" s="19" t="s">
        <v>104</v>
      </c>
      <c r="D349" s="22" t="s">
        <v>103</v>
      </c>
      <c r="E349" s="22"/>
      <c r="F349" s="22"/>
      <c r="G349" s="24" t="s">
        <v>23</v>
      </c>
      <c r="H349" s="15" t="s">
        <v>71</v>
      </c>
      <c r="I349" s="17"/>
      <c r="J349" s="35">
        <v>148.4</v>
      </c>
      <c r="K349" s="15"/>
    </row>
    <row r="350" spans="1:11" ht="30" customHeight="1" x14ac:dyDescent="0.45">
      <c r="A350" s="21">
        <v>46020</v>
      </c>
      <c r="B350" s="20" t="s">
        <v>108</v>
      </c>
      <c r="C350" s="19" t="s">
        <v>104</v>
      </c>
      <c r="D350" s="22" t="s">
        <v>103</v>
      </c>
      <c r="E350" s="22"/>
      <c r="F350" s="22"/>
      <c r="G350" s="24" t="s">
        <v>23</v>
      </c>
      <c r="H350" s="15" t="s">
        <v>71</v>
      </c>
      <c r="I350" s="35"/>
      <c r="J350" s="35">
        <v>98.34</v>
      </c>
      <c r="K350" s="15"/>
    </row>
    <row r="351" spans="1:11" s="34" customFormat="1" ht="30" customHeight="1" x14ac:dyDescent="0.45">
      <c r="A351" s="21">
        <v>46020</v>
      </c>
      <c r="B351" s="20" t="s">
        <v>107</v>
      </c>
      <c r="C351" s="19" t="s">
        <v>104</v>
      </c>
      <c r="D351" s="22" t="s">
        <v>103</v>
      </c>
      <c r="E351" s="22"/>
      <c r="F351" s="22"/>
      <c r="G351" s="24" t="s">
        <v>23</v>
      </c>
      <c r="H351" s="15" t="s">
        <v>71</v>
      </c>
      <c r="I351" s="17"/>
      <c r="J351" s="35">
        <v>299.89999999999998</v>
      </c>
      <c r="K351" s="15"/>
    </row>
    <row r="352" spans="1:11" ht="30" customHeight="1" x14ac:dyDescent="0.45">
      <c r="A352" s="21">
        <v>46020</v>
      </c>
      <c r="B352" s="20" t="s">
        <v>106</v>
      </c>
      <c r="C352" s="19" t="s">
        <v>104</v>
      </c>
      <c r="D352" s="22" t="s">
        <v>103</v>
      </c>
      <c r="E352" s="22"/>
      <c r="F352" s="22"/>
      <c r="G352" s="24" t="s">
        <v>23</v>
      </c>
      <c r="H352" s="15" t="s">
        <v>71</v>
      </c>
      <c r="I352" s="35"/>
      <c r="J352" s="16">
        <v>1931.37</v>
      </c>
      <c r="K352" s="15"/>
    </row>
    <row r="353" spans="1:11" s="34" customFormat="1" ht="30" customHeight="1" x14ac:dyDescent="0.45">
      <c r="A353" s="21">
        <v>46020</v>
      </c>
      <c r="B353" s="20" t="s">
        <v>105</v>
      </c>
      <c r="C353" s="19" t="s">
        <v>104</v>
      </c>
      <c r="D353" s="22" t="s">
        <v>103</v>
      </c>
      <c r="E353" s="22"/>
      <c r="F353" s="22"/>
      <c r="G353" s="24" t="s">
        <v>23</v>
      </c>
      <c r="H353" s="15" t="s">
        <v>71</v>
      </c>
      <c r="I353" s="35"/>
      <c r="J353" s="35">
        <v>299.89999999999998</v>
      </c>
      <c r="K353" s="15"/>
    </row>
    <row r="354" spans="1:11" s="34" customFormat="1" ht="30" customHeight="1" x14ac:dyDescent="0.25">
      <c r="A354" s="21">
        <v>46020</v>
      </c>
      <c r="B354" s="20" t="s">
        <v>102</v>
      </c>
      <c r="C354" s="25" t="s">
        <v>101</v>
      </c>
      <c r="D354" s="22" t="s">
        <v>100</v>
      </c>
      <c r="E354" s="22"/>
      <c r="F354" s="22"/>
      <c r="G354" s="15" t="s">
        <v>82</v>
      </c>
      <c r="H354" s="15" t="s">
        <v>17</v>
      </c>
      <c r="I354" s="35"/>
      <c r="J354" s="35">
        <v>4050</v>
      </c>
      <c r="K354" s="15"/>
    </row>
    <row r="355" spans="1:11" ht="30" customHeight="1" x14ac:dyDescent="0.25">
      <c r="A355" s="21">
        <v>46020</v>
      </c>
      <c r="B355" s="20" t="s">
        <v>99</v>
      </c>
      <c r="C355" s="25" t="s">
        <v>98</v>
      </c>
      <c r="D355" s="22" t="s">
        <v>97</v>
      </c>
      <c r="E355" s="22"/>
      <c r="F355" s="22"/>
      <c r="G355" s="15" t="s">
        <v>82</v>
      </c>
      <c r="H355" s="15" t="s">
        <v>17</v>
      </c>
      <c r="I355" s="35"/>
      <c r="J355" s="35">
        <v>1190</v>
      </c>
      <c r="K355" s="15"/>
    </row>
    <row r="356" spans="1:11" ht="30" customHeight="1" x14ac:dyDescent="0.25">
      <c r="A356" s="21">
        <v>46020</v>
      </c>
      <c r="B356" s="20" t="s">
        <v>96</v>
      </c>
      <c r="C356" s="19" t="s">
        <v>95</v>
      </c>
      <c r="D356" s="29" t="s">
        <v>94</v>
      </c>
      <c r="E356" s="28"/>
      <c r="F356" s="27"/>
      <c r="G356" s="15" t="s">
        <v>7</v>
      </c>
      <c r="H356" s="15" t="s">
        <v>17</v>
      </c>
      <c r="I356" s="17"/>
      <c r="J356" s="35">
        <v>1485</v>
      </c>
      <c r="K356" s="15"/>
    </row>
    <row r="357" spans="1:11" s="34" customFormat="1" ht="30" customHeight="1" x14ac:dyDescent="0.25">
      <c r="A357" s="21">
        <v>46020</v>
      </c>
      <c r="B357" s="20" t="s">
        <v>69</v>
      </c>
      <c r="C357" s="19" t="s">
        <v>79</v>
      </c>
      <c r="D357" s="29" t="s">
        <v>93</v>
      </c>
      <c r="E357" s="28"/>
      <c r="F357" s="27"/>
      <c r="G357" s="15" t="s">
        <v>12</v>
      </c>
      <c r="H357" s="15" t="s">
        <v>11</v>
      </c>
      <c r="I357" s="35"/>
      <c r="J357" s="35">
        <v>1873.33</v>
      </c>
      <c r="K357" s="15"/>
    </row>
    <row r="358" spans="1:11" s="34" customFormat="1" ht="30" customHeight="1" x14ac:dyDescent="0.45">
      <c r="A358" s="21">
        <v>46020</v>
      </c>
      <c r="B358" s="20" t="s">
        <v>69</v>
      </c>
      <c r="C358" s="19" t="s">
        <v>79</v>
      </c>
      <c r="D358" s="29" t="s">
        <v>92</v>
      </c>
      <c r="E358" s="28"/>
      <c r="F358" s="27"/>
      <c r="G358" s="24" t="s">
        <v>30</v>
      </c>
      <c r="H358" s="15" t="s">
        <v>66</v>
      </c>
      <c r="I358" s="17"/>
      <c r="J358" s="16">
        <v>42240</v>
      </c>
      <c r="K358" s="15"/>
    </row>
    <row r="359" spans="1:11" s="34" customFormat="1" ht="30" customHeight="1" x14ac:dyDescent="0.25">
      <c r="A359" s="21">
        <v>46020</v>
      </c>
      <c r="B359" s="20" t="s">
        <v>69</v>
      </c>
      <c r="C359" s="19" t="s">
        <v>79</v>
      </c>
      <c r="D359" s="29" t="s">
        <v>91</v>
      </c>
      <c r="E359" s="28"/>
      <c r="F359" s="27"/>
      <c r="G359" s="15" t="s">
        <v>34</v>
      </c>
      <c r="H359" s="15" t="s">
        <v>66</v>
      </c>
      <c r="I359" s="17"/>
      <c r="J359" s="16">
        <v>98475</v>
      </c>
      <c r="K359" s="15"/>
    </row>
    <row r="360" spans="1:11" ht="30" customHeight="1" x14ac:dyDescent="0.25">
      <c r="A360" s="21">
        <v>46020</v>
      </c>
      <c r="B360" s="20" t="s">
        <v>69</v>
      </c>
      <c r="C360" s="19" t="s">
        <v>79</v>
      </c>
      <c r="D360" s="29" t="s">
        <v>90</v>
      </c>
      <c r="E360" s="28"/>
      <c r="F360" s="27"/>
      <c r="G360" s="15" t="s">
        <v>34</v>
      </c>
      <c r="H360" s="15" t="s">
        <v>85</v>
      </c>
      <c r="I360" s="17"/>
      <c r="J360" s="16">
        <v>58635</v>
      </c>
      <c r="K360" s="15"/>
    </row>
    <row r="361" spans="1:11" ht="30" customHeight="1" x14ac:dyDescent="0.25">
      <c r="A361" s="21">
        <v>46020</v>
      </c>
      <c r="B361" s="20" t="s">
        <v>69</v>
      </c>
      <c r="C361" s="19" t="s">
        <v>79</v>
      </c>
      <c r="D361" s="29" t="s">
        <v>89</v>
      </c>
      <c r="E361" s="28"/>
      <c r="F361" s="27"/>
      <c r="G361" s="15" t="s">
        <v>34</v>
      </c>
      <c r="H361" s="15" t="s">
        <v>17</v>
      </c>
      <c r="I361" s="35"/>
      <c r="J361" s="16">
        <v>96665.88</v>
      </c>
      <c r="K361" s="15"/>
    </row>
    <row r="362" spans="1:11" ht="30" customHeight="1" x14ac:dyDescent="0.25">
      <c r="A362" s="21">
        <v>46020</v>
      </c>
      <c r="B362" s="20" t="s">
        <v>69</v>
      </c>
      <c r="C362" s="19" t="s">
        <v>79</v>
      </c>
      <c r="D362" s="29" t="s">
        <v>88</v>
      </c>
      <c r="E362" s="28"/>
      <c r="F362" s="27"/>
      <c r="G362" s="15" t="s">
        <v>34</v>
      </c>
      <c r="H362" s="15" t="s">
        <v>85</v>
      </c>
      <c r="I362" s="35"/>
      <c r="J362" s="16">
        <v>334.4</v>
      </c>
      <c r="K362" s="15"/>
    </row>
    <row r="363" spans="1:11" ht="30" customHeight="1" x14ac:dyDescent="0.25">
      <c r="A363" s="21">
        <v>46020</v>
      </c>
      <c r="B363" s="20" t="s">
        <v>69</v>
      </c>
      <c r="C363" s="19" t="s">
        <v>79</v>
      </c>
      <c r="D363" s="29" t="s">
        <v>87</v>
      </c>
      <c r="E363" s="28"/>
      <c r="F363" s="27"/>
      <c r="G363" s="15" t="s">
        <v>34</v>
      </c>
      <c r="H363" s="15" t="s">
        <v>17</v>
      </c>
      <c r="I363" s="35"/>
      <c r="J363" s="16">
        <v>53672.59</v>
      </c>
      <c r="K363" s="15"/>
    </row>
    <row r="364" spans="1:11" ht="30" customHeight="1" x14ac:dyDescent="0.25">
      <c r="A364" s="21">
        <v>46020</v>
      </c>
      <c r="B364" s="20" t="s">
        <v>69</v>
      </c>
      <c r="C364" s="19" t="s">
        <v>79</v>
      </c>
      <c r="D364" s="29" t="s">
        <v>86</v>
      </c>
      <c r="E364" s="28"/>
      <c r="F364" s="27"/>
      <c r="G364" s="15" t="s">
        <v>34</v>
      </c>
      <c r="H364" s="15" t="s">
        <v>85</v>
      </c>
      <c r="I364" s="35"/>
      <c r="J364" s="16">
        <v>105</v>
      </c>
      <c r="K364" s="15"/>
    </row>
    <row r="365" spans="1:11" ht="30" customHeight="1" x14ac:dyDescent="0.25">
      <c r="A365" s="21">
        <v>46020</v>
      </c>
      <c r="B365" s="20" t="s">
        <v>69</v>
      </c>
      <c r="C365" s="19" t="s">
        <v>79</v>
      </c>
      <c r="D365" s="29" t="s">
        <v>84</v>
      </c>
      <c r="E365" s="28"/>
      <c r="F365" s="27"/>
      <c r="G365" s="15" t="s">
        <v>82</v>
      </c>
      <c r="H365" s="15" t="s">
        <v>17</v>
      </c>
      <c r="I365" s="35"/>
      <c r="J365" s="16">
        <v>4109.3599999999997</v>
      </c>
      <c r="K365" s="15"/>
    </row>
    <row r="366" spans="1:11" ht="30" customHeight="1" x14ac:dyDescent="0.25">
      <c r="A366" s="21">
        <v>46020</v>
      </c>
      <c r="B366" s="20" t="s">
        <v>69</v>
      </c>
      <c r="C366" s="19" t="s">
        <v>79</v>
      </c>
      <c r="D366" s="29" t="s">
        <v>83</v>
      </c>
      <c r="E366" s="28"/>
      <c r="F366" s="27"/>
      <c r="G366" s="15" t="s">
        <v>82</v>
      </c>
      <c r="H366" s="15" t="s">
        <v>17</v>
      </c>
      <c r="I366" s="35"/>
      <c r="J366" s="16">
        <v>4109.3599999999997</v>
      </c>
      <c r="K366" s="15"/>
    </row>
    <row r="367" spans="1:11" ht="30" customHeight="1" x14ac:dyDescent="0.25">
      <c r="A367" s="21">
        <v>46020</v>
      </c>
      <c r="B367" s="20" t="s">
        <v>69</v>
      </c>
      <c r="C367" s="19" t="s">
        <v>79</v>
      </c>
      <c r="D367" s="29" t="s">
        <v>81</v>
      </c>
      <c r="E367" s="28"/>
      <c r="F367" s="27"/>
      <c r="G367" s="15" t="s">
        <v>18</v>
      </c>
      <c r="H367" s="20" t="s">
        <v>17</v>
      </c>
      <c r="I367" s="35"/>
      <c r="J367" s="16">
        <v>4109.3599999999997</v>
      </c>
      <c r="K367" s="15"/>
    </row>
    <row r="368" spans="1:11" ht="30" customHeight="1" x14ac:dyDescent="0.25">
      <c r="A368" s="21">
        <v>46020</v>
      </c>
      <c r="B368" s="20" t="s">
        <v>69</v>
      </c>
      <c r="C368" s="19" t="s">
        <v>79</v>
      </c>
      <c r="D368" s="29" t="s">
        <v>80</v>
      </c>
      <c r="E368" s="28"/>
      <c r="F368" s="27"/>
      <c r="G368" s="15" t="s">
        <v>18</v>
      </c>
      <c r="H368" s="20" t="s">
        <v>17</v>
      </c>
      <c r="I368" s="35"/>
      <c r="J368" s="16">
        <v>4497.17</v>
      </c>
      <c r="K368" s="15"/>
    </row>
    <row r="369" spans="1:11" ht="30" customHeight="1" x14ac:dyDescent="0.45">
      <c r="A369" s="21">
        <v>46020</v>
      </c>
      <c r="B369" s="20" t="s">
        <v>69</v>
      </c>
      <c r="C369" s="19" t="s">
        <v>79</v>
      </c>
      <c r="D369" s="29" t="s">
        <v>78</v>
      </c>
      <c r="E369" s="28"/>
      <c r="F369" s="27"/>
      <c r="G369" s="15" t="s">
        <v>34</v>
      </c>
      <c r="H369" s="15" t="s">
        <v>17</v>
      </c>
      <c r="I369" s="36"/>
      <c r="J369" s="16">
        <v>4785</v>
      </c>
      <c r="K369" s="15"/>
    </row>
    <row r="370" spans="1:11" ht="30" customHeight="1" x14ac:dyDescent="0.25">
      <c r="A370" s="21">
        <v>46020</v>
      </c>
      <c r="B370" s="20" t="s">
        <v>69</v>
      </c>
      <c r="C370" s="19" t="s">
        <v>68</v>
      </c>
      <c r="D370" s="29" t="s">
        <v>77</v>
      </c>
      <c r="E370" s="28"/>
      <c r="F370" s="27"/>
      <c r="G370" s="15" t="s">
        <v>30</v>
      </c>
      <c r="H370" s="20" t="s">
        <v>29</v>
      </c>
      <c r="I370" s="35"/>
      <c r="J370" s="16">
        <v>5028.96</v>
      </c>
      <c r="K370" s="15"/>
    </row>
    <row r="371" spans="1:11" ht="30" customHeight="1" x14ac:dyDescent="0.25">
      <c r="A371" s="21">
        <v>46020</v>
      </c>
      <c r="B371" s="20" t="s">
        <v>69</v>
      </c>
      <c r="C371" s="19" t="s">
        <v>68</v>
      </c>
      <c r="D371" s="29" t="s">
        <v>76</v>
      </c>
      <c r="E371" s="28"/>
      <c r="F371" s="27"/>
      <c r="G371" s="15" t="s">
        <v>30</v>
      </c>
      <c r="H371" s="20" t="s">
        <v>29</v>
      </c>
      <c r="I371" s="17"/>
      <c r="J371" s="33">
        <v>3378.95</v>
      </c>
      <c r="K371" s="15"/>
    </row>
    <row r="372" spans="1:11" ht="30" customHeight="1" x14ac:dyDescent="0.25">
      <c r="A372" s="21">
        <v>46020</v>
      </c>
      <c r="B372" s="20" t="s">
        <v>69</v>
      </c>
      <c r="C372" s="19" t="s">
        <v>68</v>
      </c>
      <c r="D372" s="29" t="s">
        <v>75</v>
      </c>
      <c r="E372" s="28"/>
      <c r="F372" s="27"/>
      <c r="G372" s="15" t="s">
        <v>23</v>
      </c>
      <c r="H372" s="20" t="s">
        <v>29</v>
      </c>
      <c r="I372" s="17"/>
      <c r="J372" s="33">
        <v>69.88</v>
      </c>
      <c r="K372" s="15"/>
    </row>
    <row r="373" spans="1:11" s="34" customFormat="1" ht="30" customHeight="1" x14ac:dyDescent="0.25">
      <c r="A373" s="21">
        <v>46020</v>
      </c>
      <c r="B373" s="20" t="s">
        <v>69</v>
      </c>
      <c r="C373" s="19" t="s">
        <v>68</v>
      </c>
      <c r="D373" s="29" t="s">
        <v>74</v>
      </c>
      <c r="E373" s="28"/>
      <c r="F373" s="27"/>
      <c r="G373" s="15" t="s">
        <v>30</v>
      </c>
      <c r="H373" s="20" t="s">
        <v>29</v>
      </c>
      <c r="I373" s="35"/>
      <c r="J373" s="33">
        <v>12856.88</v>
      </c>
      <c r="K373" s="15"/>
    </row>
    <row r="374" spans="1:11" ht="30" customHeight="1" x14ac:dyDescent="0.25">
      <c r="A374" s="21">
        <v>46020</v>
      </c>
      <c r="B374" s="20" t="s">
        <v>69</v>
      </c>
      <c r="C374" s="19" t="s">
        <v>68</v>
      </c>
      <c r="D374" s="29" t="s">
        <v>73</v>
      </c>
      <c r="E374" s="28"/>
      <c r="F374" s="27"/>
      <c r="G374" s="15" t="s">
        <v>30</v>
      </c>
      <c r="H374" s="20" t="s">
        <v>29</v>
      </c>
      <c r="I374" s="17"/>
      <c r="J374" s="33">
        <v>63.46</v>
      </c>
      <c r="K374" s="15"/>
    </row>
    <row r="375" spans="1:11" ht="30" customHeight="1" x14ac:dyDescent="0.45">
      <c r="A375" s="21">
        <v>46020</v>
      </c>
      <c r="B375" s="20" t="s">
        <v>69</v>
      </c>
      <c r="C375" s="19" t="s">
        <v>68</v>
      </c>
      <c r="D375" s="29" t="s">
        <v>72</v>
      </c>
      <c r="E375" s="28"/>
      <c r="F375" s="27"/>
      <c r="G375" s="24" t="s">
        <v>23</v>
      </c>
      <c r="H375" s="20" t="s">
        <v>71</v>
      </c>
      <c r="I375" s="17"/>
      <c r="J375" s="16">
        <v>146520.26</v>
      </c>
      <c r="K375" s="15"/>
    </row>
    <row r="376" spans="1:11" ht="30" customHeight="1" x14ac:dyDescent="0.45">
      <c r="A376" s="21">
        <v>46020</v>
      </c>
      <c r="B376" s="20" t="s">
        <v>69</v>
      </c>
      <c r="C376" s="19" t="s">
        <v>68</v>
      </c>
      <c r="D376" s="29" t="s">
        <v>70</v>
      </c>
      <c r="E376" s="28"/>
      <c r="F376" s="27"/>
      <c r="G376" s="24" t="s">
        <v>23</v>
      </c>
      <c r="H376" s="20" t="s">
        <v>22</v>
      </c>
      <c r="I376" s="17"/>
      <c r="J376" s="16">
        <v>72905.350000000006</v>
      </c>
      <c r="K376" s="15"/>
    </row>
    <row r="377" spans="1:11" ht="30" customHeight="1" x14ac:dyDescent="0.25">
      <c r="A377" s="21">
        <v>46020</v>
      </c>
      <c r="B377" s="20" t="s">
        <v>69</v>
      </c>
      <c r="C377" s="19" t="s">
        <v>68</v>
      </c>
      <c r="D377" s="29" t="s">
        <v>67</v>
      </c>
      <c r="E377" s="28"/>
      <c r="F377" s="27"/>
      <c r="G377" s="15" t="s">
        <v>23</v>
      </c>
      <c r="H377" s="15" t="s">
        <v>66</v>
      </c>
      <c r="I377" s="17"/>
      <c r="J377" s="16">
        <v>7695.41</v>
      </c>
      <c r="K377" s="15"/>
    </row>
    <row r="378" spans="1:11" ht="30" customHeight="1" x14ac:dyDescent="0.25">
      <c r="A378" s="21">
        <v>46020</v>
      </c>
      <c r="B378" s="20" t="s">
        <v>65</v>
      </c>
      <c r="C378" s="25" t="s">
        <v>64</v>
      </c>
      <c r="D378" s="31" t="s">
        <v>63</v>
      </c>
      <c r="E378" s="31"/>
      <c r="F378" s="31"/>
      <c r="G378" s="15" t="s">
        <v>7</v>
      </c>
      <c r="H378" s="15" t="s">
        <v>17</v>
      </c>
      <c r="I378" s="17"/>
      <c r="J378" s="16">
        <v>103.03</v>
      </c>
      <c r="K378" s="15"/>
    </row>
    <row r="379" spans="1:11" ht="30" customHeight="1" x14ac:dyDescent="0.45">
      <c r="A379" s="21">
        <v>46020</v>
      </c>
      <c r="B379" s="20" t="s">
        <v>62</v>
      </c>
      <c r="C379" s="23" t="s">
        <v>61</v>
      </c>
      <c r="D379" s="22" t="s">
        <v>60</v>
      </c>
      <c r="E379" s="22"/>
      <c r="F379" s="22"/>
      <c r="G379" s="24" t="s">
        <v>12</v>
      </c>
      <c r="H379" s="20" t="s">
        <v>11</v>
      </c>
      <c r="I379" s="17"/>
      <c r="J379" s="16">
        <v>338</v>
      </c>
      <c r="K379" s="15"/>
    </row>
    <row r="380" spans="1:11" ht="30" customHeight="1" x14ac:dyDescent="0.45">
      <c r="A380" s="21" t="s">
        <v>59</v>
      </c>
      <c r="B380" s="20" t="s">
        <v>58</v>
      </c>
      <c r="C380" s="19" t="s">
        <v>57</v>
      </c>
      <c r="D380" s="22" t="s">
        <v>56</v>
      </c>
      <c r="E380" s="22"/>
      <c r="F380" s="22"/>
      <c r="G380" s="30" t="s">
        <v>55</v>
      </c>
      <c r="H380" s="15" t="s">
        <v>17</v>
      </c>
      <c r="I380" s="15" t="s">
        <v>54</v>
      </c>
      <c r="J380" s="16">
        <v>1990</v>
      </c>
      <c r="K380" s="15"/>
    </row>
    <row r="381" spans="1:11" ht="30" customHeight="1" x14ac:dyDescent="0.25">
      <c r="A381" s="21">
        <v>46021</v>
      </c>
      <c r="B381" s="20" t="s">
        <v>52</v>
      </c>
      <c r="C381" s="19" t="s">
        <v>9</v>
      </c>
      <c r="D381" s="29" t="s">
        <v>53</v>
      </c>
      <c r="E381" s="28"/>
      <c r="F381" s="27"/>
      <c r="G381" s="15" t="s">
        <v>12</v>
      </c>
      <c r="H381" s="20" t="s">
        <v>11</v>
      </c>
      <c r="I381" s="17"/>
      <c r="J381" s="16">
        <f>86854.09-J382</f>
        <v>78647.199999999997</v>
      </c>
      <c r="K381" s="15"/>
    </row>
    <row r="382" spans="1:11" ht="30" customHeight="1" x14ac:dyDescent="0.25">
      <c r="A382" s="21">
        <v>46021</v>
      </c>
      <c r="B382" s="20" t="s">
        <v>52</v>
      </c>
      <c r="C382" s="19" t="s">
        <v>9</v>
      </c>
      <c r="D382" s="29" t="s">
        <v>51</v>
      </c>
      <c r="E382" s="28"/>
      <c r="F382" s="27"/>
      <c r="G382" s="15" t="s">
        <v>12</v>
      </c>
      <c r="H382" s="20" t="s">
        <v>11</v>
      </c>
      <c r="I382" s="17"/>
      <c r="J382" s="16">
        <f>3604.04+4602.85</f>
        <v>8206.89</v>
      </c>
      <c r="K382" s="15"/>
    </row>
    <row r="383" spans="1:11" ht="30" customHeight="1" x14ac:dyDescent="0.25">
      <c r="A383" s="21">
        <v>46021</v>
      </c>
      <c r="B383" s="20" t="s">
        <v>50</v>
      </c>
      <c r="C383" s="26" t="s">
        <v>49</v>
      </c>
      <c r="D383" s="22" t="s">
        <v>19</v>
      </c>
      <c r="E383" s="22"/>
      <c r="F383" s="22"/>
      <c r="G383" s="15" t="s">
        <v>18</v>
      </c>
      <c r="H383" s="15" t="s">
        <v>17</v>
      </c>
      <c r="I383" s="17"/>
      <c r="J383" s="16">
        <v>1494</v>
      </c>
      <c r="K383" s="15"/>
    </row>
    <row r="384" spans="1:11" ht="30" customHeight="1" x14ac:dyDescent="0.45">
      <c r="A384" s="21">
        <v>46021</v>
      </c>
      <c r="B384" s="20" t="s">
        <v>48</v>
      </c>
      <c r="C384" s="25" t="s">
        <v>47</v>
      </c>
      <c r="D384" s="22" t="s">
        <v>46</v>
      </c>
      <c r="E384" s="22"/>
      <c r="F384" s="22"/>
      <c r="G384" s="24" t="s">
        <v>45</v>
      </c>
      <c r="H384" s="20" t="s">
        <v>44</v>
      </c>
      <c r="I384" s="17"/>
      <c r="J384" s="16">
        <v>8405.2800000000007</v>
      </c>
      <c r="K384" s="15"/>
    </row>
    <row r="385" spans="1:11" ht="30" customHeight="1" x14ac:dyDescent="0.45">
      <c r="A385" s="21">
        <v>46021</v>
      </c>
      <c r="B385" s="20" t="s">
        <v>43</v>
      </c>
      <c r="C385" s="23" t="s">
        <v>39</v>
      </c>
      <c r="D385" s="22" t="s">
        <v>42</v>
      </c>
      <c r="E385" s="22"/>
      <c r="F385" s="22"/>
      <c r="G385" s="24" t="s">
        <v>23</v>
      </c>
      <c r="H385" s="20" t="s">
        <v>41</v>
      </c>
      <c r="I385" s="17"/>
      <c r="J385" s="16">
        <v>10194</v>
      </c>
      <c r="K385" s="15"/>
    </row>
    <row r="386" spans="1:11" ht="30" customHeight="1" x14ac:dyDescent="0.25">
      <c r="A386" s="21">
        <v>46021</v>
      </c>
      <c r="B386" s="20" t="s">
        <v>40</v>
      </c>
      <c r="C386" s="19" t="s">
        <v>39</v>
      </c>
      <c r="D386" s="22" t="s">
        <v>19</v>
      </c>
      <c r="E386" s="22"/>
      <c r="F386" s="22"/>
      <c r="G386" s="15" t="s">
        <v>18</v>
      </c>
      <c r="H386" s="20" t="s">
        <v>17</v>
      </c>
      <c r="I386" s="17"/>
      <c r="J386" s="16">
        <v>7077.92</v>
      </c>
      <c r="K386" s="15"/>
    </row>
    <row r="387" spans="1:11" ht="30" customHeight="1" x14ac:dyDescent="0.25">
      <c r="A387" s="21">
        <v>46021</v>
      </c>
      <c r="B387" s="20" t="s">
        <v>38</v>
      </c>
      <c r="C387" s="19" t="s">
        <v>24</v>
      </c>
      <c r="D387" s="22" t="s">
        <v>22</v>
      </c>
      <c r="E387" s="22"/>
      <c r="F387" s="22"/>
      <c r="G387" s="15" t="s">
        <v>23</v>
      </c>
      <c r="H387" s="20" t="s">
        <v>22</v>
      </c>
      <c r="I387" s="17"/>
      <c r="J387" s="16">
        <v>3079.99</v>
      </c>
      <c r="K387" s="15"/>
    </row>
    <row r="388" spans="1:11" ht="30" customHeight="1" x14ac:dyDescent="0.25">
      <c r="A388" s="21">
        <v>46021</v>
      </c>
      <c r="B388" s="20" t="s">
        <v>37</v>
      </c>
      <c r="C388" s="26" t="s">
        <v>36</v>
      </c>
      <c r="D388" s="22" t="s">
        <v>35</v>
      </c>
      <c r="E388" s="22"/>
      <c r="F388" s="22"/>
      <c r="G388" s="15" t="s">
        <v>34</v>
      </c>
      <c r="H388" s="20" t="s">
        <v>17</v>
      </c>
      <c r="I388" s="17"/>
      <c r="J388" s="16">
        <v>8214.84</v>
      </c>
      <c r="K388" s="15"/>
    </row>
    <row r="389" spans="1:11" ht="30" customHeight="1" x14ac:dyDescent="0.25">
      <c r="A389" s="21">
        <v>46021</v>
      </c>
      <c r="B389" s="20" t="s">
        <v>33</v>
      </c>
      <c r="C389" s="26" t="s">
        <v>32</v>
      </c>
      <c r="D389" s="22" t="s">
        <v>31</v>
      </c>
      <c r="E389" s="22"/>
      <c r="F389" s="22"/>
      <c r="G389" s="15" t="s">
        <v>30</v>
      </c>
      <c r="H389" s="15" t="s">
        <v>29</v>
      </c>
      <c r="I389" s="17"/>
      <c r="J389" s="16">
        <v>1960.72</v>
      </c>
      <c r="K389" s="15"/>
    </row>
    <row r="390" spans="1:11" ht="30" customHeight="1" x14ac:dyDescent="0.45">
      <c r="A390" s="21">
        <v>46021</v>
      </c>
      <c r="B390" s="20" t="s">
        <v>28</v>
      </c>
      <c r="C390" s="25" t="s">
        <v>27</v>
      </c>
      <c r="D390" s="22" t="s">
        <v>26</v>
      </c>
      <c r="E390" s="22"/>
      <c r="F390" s="22"/>
      <c r="G390" s="24" t="s">
        <v>7</v>
      </c>
      <c r="H390" s="20" t="s">
        <v>17</v>
      </c>
      <c r="I390" s="17"/>
      <c r="J390" s="16">
        <v>859.37</v>
      </c>
      <c r="K390" s="15"/>
    </row>
    <row r="391" spans="1:11" ht="30" customHeight="1" x14ac:dyDescent="0.45">
      <c r="A391" s="21">
        <v>46021</v>
      </c>
      <c r="B391" s="20" t="s">
        <v>25</v>
      </c>
      <c r="C391" s="23" t="s">
        <v>24</v>
      </c>
      <c r="D391" s="22" t="s">
        <v>22</v>
      </c>
      <c r="E391" s="22"/>
      <c r="F391" s="22"/>
      <c r="G391" s="24" t="s">
        <v>23</v>
      </c>
      <c r="H391" s="20" t="s">
        <v>22</v>
      </c>
      <c r="I391" s="17"/>
      <c r="J391" s="16">
        <v>1900</v>
      </c>
      <c r="K391" s="15"/>
    </row>
    <row r="392" spans="1:11" ht="30" customHeight="1" x14ac:dyDescent="0.25">
      <c r="A392" s="21">
        <v>46021</v>
      </c>
      <c r="B392" s="20" t="s">
        <v>21</v>
      </c>
      <c r="C392" s="23" t="s">
        <v>20</v>
      </c>
      <c r="D392" s="22" t="s">
        <v>19</v>
      </c>
      <c r="E392" s="22"/>
      <c r="F392" s="22"/>
      <c r="G392" s="15" t="s">
        <v>18</v>
      </c>
      <c r="H392" s="20" t="s">
        <v>17</v>
      </c>
      <c r="I392" s="17"/>
      <c r="J392" s="16">
        <v>2120.23</v>
      </c>
      <c r="K392" s="15"/>
    </row>
    <row r="393" spans="1:11" ht="30" customHeight="1" x14ac:dyDescent="0.25">
      <c r="A393" s="21">
        <v>46021</v>
      </c>
      <c r="B393" s="20" t="s">
        <v>15</v>
      </c>
      <c r="C393" s="19" t="s">
        <v>14</v>
      </c>
      <c r="D393" s="22" t="s">
        <v>16</v>
      </c>
      <c r="E393" s="22"/>
      <c r="F393" s="22"/>
      <c r="G393" s="15" t="s">
        <v>12</v>
      </c>
      <c r="H393" s="20" t="s">
        <v>11</v>
      </c>
      <c r="I393" s="17"/>
      <c r="J393" s="16">
        <f>1896.1-J394</f>
        <v>1815.6999999999998</v>
      </c>
      <c r="K393" s="15"/>
    </row>
    <row r="394" spans="1:11" ht="30" customHeight="1" x14ac:dyDescent="0.25">
      <c r="A394" s="21">
        <v>46021</v>
      </c>
      <c r="B394" s="20" t="s">
        <v>15</v>
      </c>
      <c r="C394" s="19" t="s">
        <v>14</v>
      </c>
      <c r="D394" s="22" t="s">
        <v>13</v>
      </c>
      <c r="E394" s="22"/>
      <c r="F394" s="22"/>
      <c r="G394" s="15" t="s">
        <v>12</v>
      </c>
      <c r="H394" s="20" t="s">
        <v>11</v>
      </c>
      <c r="I394" s="17"/>
      <c r="J394" s="16">
        <f>13.4+6.7+20.1+33.5+6.7</f>
        <v>80.400000000000006</v>
      </c>
      <c r="K394" s="15"/>
    </row>
    <row r="395" spans="1:11" ht="30" customHeight="1" x14ac:dyDescent="0.25">
      <c r="A395" s="21">
        <v>46021</v>
      </c>
      <c r="B395" s="20" t="s">
        <v>10</v>
      </c>
      <c r="C395" s="19" t="s">
        <v>9</v>
      </c>
      <c r="D395" s="18" t="s">
        <v>8</v>
      </c>
      <c r="E395" s="18"/>
      <c r="F395" s="18"/>
      <c r="G395" s="15" t="s">
        <v>7</v>
      </c>
      <c r="H395" s="15" t="s">
        <v>6</v>
      </c>
      <c r="I395" s="17"/>
      <c r="J395" s="16">
        <v>48.41</v>
      </c>
      <c r="K395" s="15"/>
    </row>
    <row r="396" spans="1:11" ht="30" customHeight="1" x14ac:dyDescent="0.25">
      <c r="A396" s="21">
        <v>46021</v>
      </c>
      <c r="B396" s="20" t="s">
        <v>10</v>
      </c>
      <c r="C396" s="19" t="s">
        <v>9</v>
      </c>
      <c r="D396" s="18" t="s">
        <v>8</v>
      </c>
      <c r="E396" s="18"/>
      <c r="F396" s="18"/>
      <c r="G396" s="15" t="s">
        <v>7</v>
      </c>
      <c r="H396" s="15" t="s">
        <v>6</v>
      </c>
      <c r="I396" s="17"/>
      <c r="J396" s="16">
        <v>17.5</v>
      </c>
      <c r="K396" s="15"/>
    </row>
    <row r="397" spans="1:11" ht="30" customHeight="1" x14ac:dyDescent="0.25">
      <c r="A397" s="21">
        <v>46021</v>
      </c>
      <c r="B397" s="20" t="s">
        <v>10</v>
      </c>
      <c r="C397" s="19" t="s">
        <v>9</v>
      </c>
      <c r="D397" s="18" t="s">
        <v>8</v>
      </c>
      <c r="E397" s="18"/>
      <c r="F397" s="18"/>
      <c r="G397" s="15" t="s">
        <v>7</v>
      </c>
      <c r="H397" s="15" t="s">
        <v>6</v>
      </c>
      <c r="I397" s="17"/>
      <c r="J397" s="16">
        <v>60</v>
      </c>
      <c r="K397" s="15"/>
    </row>
    <row r="398" spans="1:11" ht="27.6" customHeight="1" x14ac:dyDescent="0.45">
      <c r="A398" s="8" t="s">
        <v>5</v>
      </c>
      <c r="B398" s="7"/>
      <c r="C398" s="7"/>
      <c r="D398" s="7"/>
      <c r="E398" s="7"/>
      <c r="F398" s="7"/>
      <c r="G398" s="7"/>
      <c r="H398" s="7"/>
      <c r="I398" s="6"/>
      <c r="J398" s="14">
        <f>SUM(J17:J397)</f>
        <v>4004373.3239999996</v>
      </c>
      <c r="K398" s="13"/>
    </row>
    <row r="399" spans="1:11" ht="27.6" customHeight="1" x14ac:dyDescent="0.45">
      <c r="A399" s="12" t="s">
        <v>4</v>
      </c>
      <c r="B399" s="11"/>
      <c r="C399" s="11"/>
      <c r="D399" s="11"/>
      <c r="E399" s="11"/>
      <c r="F399" s="11"/>
      <c r="G399" s="11"/>
      <c r="H399" s="11"/>
      <c r="I399" s="11"/>
      <c r="J399" s="10"/>
      <c r="K399" s="5">
        <f>SUM(K17:K398)</f>
        <v>8404212.8100000005</v>
      </c>
    </row>
    <row r="400" spans="1:11" ht="27.6" customHeight="1" x14ac:dyDescent="0.45">
      <c r="A400" s="8" t="s">
        <v>3</v>
      </c>
      <c r="B400" s="7"/>
      <c r="C400" s="7"/>
      <c r="D400" s="7"/>
      <c r="E400" s="7"/>
      <c r="F400" s="7"/>
      <c r="G400" s="7"/>
      <c r="H400" s="7"/>
      <c r="I400" s="7"/>
      <c r="J400" s="6"/>
      <c r="K400" s="5">
        <v>2284.86</v>
      </c>
    </row>
    <row r="401" spans="1:11" ht="27.6" customHeight="1" x14ac:dyDescent="0.45">
      <c r="A401" s="8" t="s">
        <v>2</v>
      </c>
      <c r="B401" s="7"/>
      <c r="C401" s="7"/>
      <c r="D401" s="7"/>
      <c r="E401" s="7"/>
      <c r="F401" s="7"/>
      <c r="G401" s="7"/>
      <c r="H401" s="7"/>
      <c r="I401" s="7"/>
      <c r="J401" s="6"/>
      <c r="K401" s="5">
        <v>10229841.99</v>
      </c>
    </row>
    <row r="402" spans="1:11" ht="27.6" customHeight="1" x14ac:dyDescent="0.45">
      <c r="A402" s="8" t="s">
        <v>1</v>
      </c>
      <c r="B402" s="7"/>
      <c r="C402" s="7"/>
      <c r="D402" s="7"/>
      <c r="E402" s="7"/>
      <c r="F402" s="7"/>
      <c r="G402" s="7"/>
      <c r="H402" s="7"/>
      <c r="I402" s="7"/>
      <c r="J402" s="6"/>
      <c r="K402" s="9">
        <v>100683.28</v>
      </c>
    </row>
    <row r="403" spans="1:11" ht="30" customHeight="1" x14ac:dyDescent="0.45">
      <c r="A403" s="8" t="s">
        <v>0</v>
      </c>
      <c r="B403" s="7"/>
      <c r="C403" s="7"/>
      <c r="D403" s="7"/>
      <c r="E403" s="7"/>
      <c r="F403" s="7"/>
      <c r="G403" s="7"/>
      <c r="H403" s="7"/>
      <c r="I403" s="7"/>
      <c r="J403" s="6"/>
      <c r="K403" s="5">
        <f>K14+K399+K15-J398+K402</f>
        <v>10232126.846000001</v>
      </c>
    </row>
  </sheetData>
  <mergeCells count="404">
    <mergeCell ref="D248:F248"/>
    <mergeCell ref="D249:F249"/>
    <mergeCell ref="D250:F250"/>
    <mergeCell ref="D251:F251"/>
    <mergeCell ref="D252:F252"/>
    <mergeCell ref="D241:F241"/>
    <mergeCell ref="D242:F242"/>
    <mergeCell ref="D243:F243"/>
    <mergeCell ref="D244:F244"/>
    <mergeCell ref="D229:F229"/>
    <mergeCell ref="D230:F230"/>
    <mergeCell ref="D231:F231"/>
    <mergeCell ref="D232:F232"/>
    <mergeCell ref="D233:F233"/>
    <mergeCell ref="D247:F247"/>
    <mergeCell ref="D228:F228"/>
    <mergeCell ref="D389:F389"/>
    <mergeCell ref="D237:F237"/>
    <mergeCell ref="D238:F238"/>
    <mergeCell ref="D239:F239"/>
    <mergeCell ref="D221:F221"/>
    <mergeCell ref="D293:F293"/>
    <mergeCell ref="D270:F270"/>
    <mergeCell ref="D311:F311"/>
    <mergeCell ref="D312:F312"/>
    <mergeCell ref="D236:F236"/>
    <mergeCell ref="D235:F235"/>
    <mergeCell ref="D219:F219"/>
    <mergeCell ref="D220:F220"/>
    <mergeCell ref="D222:F222"/>
    <mergeCell ref="D223:F223"/>
    <mergeCell ref="D224:F224"/>
    <mergeCell ref="D225:F225"/>
    <mergeCell ref="D226:F226"/>
    <mergeCell ref="D227:F227"/>
    <mergeCell ref="D213:F213"/>
    <mergeCell ref="D214:F214"/>
    <mergeCell ref="D215:F215"/>
    <mergeCell ref="D216:F216"/>
    <mergeCell ref="D217:F217"/>
    <mergeCell ref="D218:F218"/>
    <mergeCell ref="A1:I1"/>
    <mergeCell ref="J1:K4"/>
    <mergeCell ref="A2:I2"/>
    <mergeCell ref="A3:I3"/>
    <mergeCell ref="A4:I4"/>
    <mergeCell ref="A5:K5"/>
    <mergeCell ref="A6:K6"/>
    <mergeCell ref="A7:K7"/>
    <mergeCell ref="A8:C8"/>
    <mergeCell ref="D8:K8"/>
    <mergeCell ref="A9:K9"/>
    <mergeCell ref="A11:D11"/>
    <mergeCell ref="A12:K12"/>
    <mergeCell ref="A13:K13"/>
    <mergeCell ref="A14:J14"/>
    <mergeCell ref="A15:J15"/>
    <mergeCell ref="D16:F16"/>
    <mergeCell ref="D17:F17"/>
    <mergeCell ref="D18:F18"/>
    <mergeCell ref="D19:F19"/>
    <mergeCell ref="D20:F20"/>
    <mergeCell ref="D21:F21"/>
    <mergeCell ref="D22:F22"/>
    <mergeCell ref="D23:F23"/>
    <mergeCell ref="D28:F28"/>
    <mergeCell ref="D29:F29"/>
    <mergeCell ref="D38:F38"/>
    <mergeCell ref="D39:F39"/>
    <mergeCell ref="D40:F40"/>
    <mergeCell ref="D41:F41"/>
    <mergeCell ref="D42:F42"/>
    <mergeCell ref="D55:F55"/>
    <mergeCell ref="D31:F31"/>
    <mergeCell ref="D32:F32"/>
    <mergeCell ref="D24:F24"/>
    <mergeCell ref="D25:F25"/>
    <mergeCell ref="D26:F26"/>
    <mergeCell ref="D27:F27"/>
    <mergeCell ref="D30:F30"/>
    <mergeCell ref="D54:F54"/>
    <mergeCell ref="D33:F33"/>
    <mergeCell ref="D34:F34"/>
    <mergeCell ref="D35:F35"/>
    <mergeCell ref="D36:F36"/>
    <mergeCell ref="D37:F37"/>
    <mergeCell ref="D53:F53"/>
    <mergeCell ref="D43:F43"/>
    <mergeCell ref="D44:F44"/>
    <mergeCell ref="D45:F45"/>
    <mergeCell ref="D46:F46"/>
    <mergeCell ref="D56:F56"/>
    <mergeCell ref="D57:F57"/>
    <mergeCell ref="D58:F58"/>
    <mergeCell ref="D59:F59"/>
    <mergeCell ref="D47:F47"/>
    <mergeCell ref="D48:F48"/>
    <mergeCell ref="D49:F49"/>
    <mergeCell ref="D50:F50"/>
    <mergeCell ref="D51:F51"/>
    <mergeCell ref="D52:F52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53:F153"/>
    <mergeCell ref="D154:F154"/>
    <mergeCell ref="D155:F155"/>
    <mergeCell ref="D156:F156"/>
    <mergeCell ref="D157:F157"/>
    <mergeCell ref="D148:F148"/>
    <mergeCell ref="D149:F149"/>
    <mergeCell ref="D150:F150"/>
    <mergeCell ref="D151:F151"/>
    <mergeCell ref="D152:F152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234:F234"/>
    <mergeCell ref="D182:F182"/>
    <mergeCell ref="D183:F183"/>
    <mergeCell ref="D184:F184"/>
    <mergeCell ref="D186:F186"/>
    <mergeCell ref="D187:F187"/>
    <mergeCell ref="D188:F188"/>
    <mergeCell ref="D185:F185"/>
    <mergeCell ref="D211:F211"/>
    <mergeCell ref="D212:F212"/>
    <mergeCell ref="D206:F206"/>
    <mergeCell ref="D207:F207"/>
    <mergeCell ref="D208:F208"/>
    <mergeCell ref="D209:F209"/>
    <mergeCell ref="D210:F210"/>
    <mergeCell ref="D200:F200"/>
    <mergeCell ref="D201:F201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40:F240"/>
    <mergeCell ref="D202:F202"/>
    <mergeCell ref="D203:F203"/>
    <mergeCell ref="D204:F204"/>
    <mergeCell ref="D205:F205"/>
    <mergeCell ref="D261:F261"/>
    <mergeCell ref="D262:F262"/>
    <mergeCell ref="D253:F253"/>
    <mergeCell ref="D254:F254"/>
    <mergeCell ref="D255:F255"/>
    <mergeCell ref="D256:F256"/>
    <mergeCell ref="D257:F257"/>
    <mergeCell ref="D263:F263"/>
    <mergeCell ref="D264:F264"/>
    <mergeCell ref="D265:F265"/>
    <mergeCell ref="D266:F266"/>
    <mergeCell ref="D267:F267"/>
    <mergeCell ref="D245:F245"/>
    <mergeCell ref="D246:F246"/>
    <mergeCell ref="D258:F258"/>
    <mergeCell ref="D259:F259"/>
    <mergeCell ref="D260:F260"/>
    <mergeCell ref="D280:F280"/>
    <mergeCell ref="D268:F268"/>
    <mergeCell ref="D269:F269"/>
    <mergeCell ref="D271:F271"/>
    <mergeCell ref="D272:F272"/>
    <mergeCell ref="D273:F273"/>
    <mergeCell ref="D274:F274"/>
    <mergeCell ref="D281:F281"/>
    <mergeCell ref="D282:F282"/>
    <mergeCell ref="D283:F283"/>
    <mergeCell ref="D284:F284"/>
    <mergeCell ref="D285:F285"/>
    <mergeCell ref="D275:F275"/>
    <mergeCell ref="D276:F276"/>
    <mergeCell ref="D277:F277"/>
    <mergeCell ref="D278:F278"/>
    <mergeCell ref="D279:F279"/>
    <mergeCell ref="D298:F298"/>
    <mergeCell ref="D286:F286"/>
    <mergeCell ref="D287:F287"/>
    <mergeCell ref="D288:F288"/>
    <mergeCell ref="D289:F289"/>
    <mergeCell ref="D290:F290"/>
    <mergeCell ref="D291:F291"/>
    <mergeCell ref="D299:F299"/>
    <mergeCell ref="D300:F300"/>
    <mergeCell ref="D301:F301"/>
    <mergeCell ref="D302:F302"/>
    <mergeCell ref="D303:F303"/>
    <mergeCell ref="D292:F292"/>
    <mergeCell ref="D294:F294"/>
    <mergeCell ref="D295:F295"/>
    <mergeCell ref="D296:F296"/>
    <mergeCell ref="D297:F297"/>
    <mergeCell ref="D304:F304"/>
    <mergeCell ref="D305:F305"/>
    <mergeCell ref="D306:F306"/>
    <mergeCell ref="D307:F307"/>
    <mergeCell ref="D308:F308"/>
    <mergeCell ref="D309:F309"/>
    <mergeCell ref="D310:F310"/>
    <mergeCell ref="D313:F313"/>
    <mergeCell ref="D314:F314"/>
    <mergeCell ref="D315:F315"/>
    <mergeCell ref="D318:F318"/>
    <mergeCell ref="D319:F319"/>
    <mergeCell ref="D316:F316"/>
    <mergeCell ref="D317:F317"/>
    <mergeCell ref="D320:F320"/>
    <mergeCell ref="D321:F321"/>
    <mergeCell ref="D322:F322"/>
    <mergeCell ref="D323:F323"/>
    <mergeCell ref="D324:F324"/>
    <mergeCell ref="D325:F325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63:F363"/>
    <mergeCell ref="D344:F344"/>
    <mergeCell ref="D345:F345"/>
    <mergeCell ref="D346:F346"/>
    <mergeCell ref="D347:F347"/>
    <mergeCell ref="D348:F348"/>
    <mergeCell ref="D349:F349"/>
    <mergeCell ref="D356:F356"/>
    <mergeCell ref="D357:F357"/>
    <mergeCell ref="D350:F350"/>
    <mergeCell ref="D351:F351"/>
    <mergeCell ref="D352:F352"/>
    <mergeCell ref="D353:F353"/>
    <mergeCell ref="D354:F354"/>
    <mergeCell ref="D355:F355"/>
    <mergeCell ref="D364:F364"/>
    <mergeCell ref="D365:F365"/>
    <mergeCell ref="D366:F366"/>
    <mergeCell ref="D367:F367"/>
    <mergeCell ref="D368:F368"/>
    <mergeCell ref="D358:F358"/>
    <mergeCell ref="D359:F359"/>
    <mergeCell ref="D360:F360"/>
    <mergeCell ref="D361:F361"/>
    <mergeCell ref="D362:F362"/>
    <mergeCell ref="D369:F369"/>
    <mergeCell ref="D370:F370"/>
    <mergeCell ref="D371:F371"/>
    <mergeCell ref="D373:F373"/>
    <mergeCell ref="D374:F374"/>
    <mergeCell ref="D372:F372"/>
    <mergeCell ref="D385:F385"/>
    <mergeCell ref="D386:F386"/>
    <mergeCell ref="D387:F387"/>
    <mergeCell ref="D388:F388"/>
    <mergeCell ref="D375:F375"/>
    <mergeCell ref="D376:F376"/>
    <mergeCell ref="D377:F377"/>
    <mergeCell ref="A400:J400"/>
    <mergeCell ref="A401:J401"/>
    <mergeCell ref="A402:J402"/>
    <mergeCell ref="D390:F390"/>
    <mergeCell ref="D391:F391"/>
    <mergeCell ref="D392:F392"/>
    <mergeCell ref="D393:F393"/>
    <mergeCell ref="D394:F394"/>
    <mergeCell ref="D395:F395"/>
    <mergeCell ref="D396:F396"/>
    <mergeCell ref="D378:F378"/>
    <mergeCell ref="D379:F379"/>
    <mergeCell ref="D380:F380"/>
    <mergeCell ref="D397:F397"/>
    <mergeCell ref="A398:I398"/>
    <mergeCell ref="A399:J399"/>
    <mergeCell ref="D381:F381"/>
    <mergeCell ref="D382:F382"/>
    <mergeCell ref="D383:F383"/>
    <mergeCell ref="D384:F384"/>
    <mergeCell ref="A403:J403"/>
  </mergeCells>
  <pageMargins left="0.51181102362204722" right="0.51181102362204722" top="0.78740157480314965" bottom="0.78740157480314965" header="0.31496062992125984" footer="0.31496062992125984"/>
  <pageSetup paperSize="9" scale="22" fitToHeight="0" orientation="landscape" r:id="rId1"/>
  <headerFooter>
    <oddFooter>Página &amp;P de &amp;N</oddFooter>
  </headerFooter>
  <rowBreaks count="2" manualBreakCount="2">
    <brk id="301" max="16383" man="1"/>
    <brk id="376" max="16383" man="1"/>
  </rowBreaks>
  <drawing r:id="rId2"/>
  <legacyDrawing r:id="rId3"/>
  <oleObjects>
    <mc:AlternateContent xmlns:mc="http://schemas.openxmlformats.org/markup-compatibility/2006">
      <mc:Choice Requires="x14">
        <oleObject progId="Figura do Microsoft Word 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828675</xdr:colOff>
                <xdr:row>4</xdr:row>
                <xdr:rowOff>304800</xdr:rowOff>
              </to>
            </anchor>
          </objectPr>
        </oleObject>
      </mc:Choice>
      <mc:Fallback>
        <oleObject progId="Figura do Microsoft Word 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13003262-7</vt:lpstr>
      <vt:lpstr>13003265-8</vt:lpstr>
      <vt:lpstr>'13003262-7'!Area_de_impressao</vt:lpstr>
      <vt:lpstr>'13003265-8'!Area_de_impressao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FERNANDES CUNHA</dc:creator>
  <cp:lastModifiedBy>CAIO FERNANDES CUNHA</cp:lastModifiedBy>
  <cp:lastPrinted>2026-06-30T15:00:01Z</cp:lastPrinted>
  <dcterms:created xsi:type="dcterms:W3CDTF">2026-06-30T14:51:34Z</dcterms:created>
  <dcterms:modified xsi:type="dcterms:W3CDTF">2026-06-30T15:00:46Z</dcterms:modified>
</cp:coreProperties>
</file>